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iguel\c-xperto\Maerker\KPIs logisticos\"/>
    </mc:Choice>
  </mc:AlternateContent>
  <xr:revisionPtr revIDLastSave="0" documentId="13_ncr:1_{A37A660E-7F46-4C4C-8CC3-FE9E8EBDF8FC}" xr6:coauthVersionLast="36" xr6:coauthVersionMax="36" xr10:uidLastSave="{00000000-0000-0000-0000-000000000000}"/>
  <bookViews>
    <workbookView xWindow="0" yWindow="0" windowWidth="20490" windowHeight="6930" tabRatio="756" activeTab="1" xr2:uid="{00000000-000D-0000-FFFF-FFFF00000000}"/>
  </bookViews>
  <sheets>
    <sheet name="Temario" sheetId="1" r:id="rId1"/>
    <sheet name="Modelo" sheetId="8" r:id="rId2"/>
    <sheet name="Planif de la demanda" sheetId="2" r:id="rId3"/>
    <sheet name="Abastec y Compras" sheetId="5" r:id="rId4"/>
    <sheet name="Almacén" sheetId="6" r:id="rId5"/>
    <sheet name="Distribución y transportes" sheetId="7" r:id="rId6"/>
    <sheet name="Tablas" sheetId="3" r:id="rId7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25" i="7" l="1"/>
  <c r="F2025" i="7" s="1"/>
  <c r="E2025" i="7"/>
  <c r="D2026" i="7"/>
  <c r="F2026" i="7" s="1"/>
  <c r="E2026" i="7"/>
  <c r="D2027" i="7"/>
  <c r="F2027" i="7" s="1"/>
  <c r="E2027" i="7"/>
  <c r="D2028" i="7"/>
  <c r="F2028" i="7" s="1"/>
  <c r="E2028" i="7"/>
  <c r="D2029" i="7"/>
  <c r="F2029" i="7" s="1"/>
  <c r="E2029" i="7"/>
  <c r="E2024" i="7"/>
  <c r="E2031" i="7" s="1"/>
  <c r="D2024" i="7"/>
  <c r="D2031" i="7" s="1"/>
  <c r="F2031" i="7" s="1"/>
  <c r="D2009" i="7"/>
  <c r="F2009" i="7" s="1"/>
  <c r="E2009" i="7"/>
  <c r="D2010" i="7"/>
  <c r="F2010" i="7" s="1"/>
  <c r="E2010" i="7"/>
  <c r="D2011" i="7"/>
  <c r="E2011" i="7"/>
  <c r="F2011" i="7" s="1"/>
  <c r="D2012" i="7"/>
  <c r="F2012" i="7" s="1"/>
  <c r="E2012" i="7"/>
  <c r="D2013" i="7"/>
  <c r="E2013" i="7"/>
  <c r="D2014" i="7"/>
  <c r="E2014" i="7"/>
  <c r="D2015" i="7"/>
  <c r="E2015" i="7"/>
  <c r="F2015" i="7" s="1"/>
  <c r="D2016" i="7"/>
  <c r="F2016" i="7" s="1"/>
  <c r="E2016" i="7"/>
  <c r="D2017" i="7"/>
  <c r="F2017" i="7" s="1"/>
  <c r="E2017" i="7"/>
  <c r="E2008" i="7"/>
  <c r="E2019" i="7" s="1"/>
  <c r="D2008" i="7"/>
  <c r="D2019" i="7" s="1"/>
  <c r="D1993" i="7"/>
  <c r="F1993" i="7" s="1"/>
  <c r="E1993" i="7"/>
  <c r="D1994" i="7"/>
  <c r="F1994" i="7" s="1"/>
  <c r="E1994" i="7"/>
  <c r="D1995" i="7"/>
  <c r="E1995" i="7"/>
  <c r="D1996" i="7"/>
  <c r="E1996" i="7"/>
  <c r="F1996" i="7"/>
  <c r="D1997" i="7"/>
  <c r="E1997" i="7"/>
  <c r="D1998" i="7"/>
  <c r="F1998" i="7" s="1"/>
  <c r="E1998" i="7"/>
  <c r="D1999" i="7"/>
  <c r="E1999" i="7"/>
  <c r="D2000" i="7"/>
  <c r="E2000" i="7"/>
  <c r="F2000" i="7"/>
  <c r="D2001" i="7"/>
  <c r="F2001" i="7" s="1"/>
  <c r="E2001" i="7"/>
  <c r="E1992" i="7"/>
  <c r="E2003" i="7" s="1"/>
  <c r="D1992" i="7"/>
  <c r="D2003" i="7" s="1"/>
  <c r="F1981" i="7"/>
  <c r="F1982" i="7"/>
  <c r="E1981" i="7"/>
  <c r="E1982" i="7"/>
  <c r="E1983" i="7"/>
  <c r="F1983" i="7" s="1"/>
  <c r="E1984" i="7"/>
  <c r="E1985" i="7"/>
  <c r="E1980" i="7"/>
  <c r="E1987" i="7" s="1"/>
  <c r="D1985" i="7"/>
  <c r="F1985" i="7" s="1"/>
  <c r="D1984" i="7"/>
  <c r="F1984" i="7" s="1"/>
  <c r="D1983" i="7"/>
  <c r="D1982" i="7"/>
  <c r="D1981" i="7"/>
  <c r="D1980" i="7"/>
  <c r="D1987" i="7" s="1"/>
  <c r="F1987" i="7" s="1"/>
  <c r="F1973" i="7"/>
  <c r="F1971" i="7"/>
  <c r="D1918" i="7"/>
  <c r="E1918" i="7"/>
  <c r="F1918" i="7" s="1"/>
  <c r="D1919" i="7"/>
  <c r="E1919" i="7"/>
  <c r="D1920" i="7"/>
  <c r="E1920" i="7"/>
  <c r="D1921" i="7"/>
  <c r="E1921" i="7"/>
  <c r="F1921" i="7"/>
  <c r="D1922" i="7"/>
  <c r="F1922" i="7" s="1"/>
  <c r="E1922" i="7"/>
  <c r="E1917" i="7"/>
  <c r="E1924" i="7" s="1"/>
  <c r="D1917" i="7"/>
  <c r="D1924" i="7" s="1"/>
  <c r="F1924" i="7" s="1"/>
  <c r="D1902" i="7"/>
  <c r="F1902" i="7" s="1"/>
  <c r="E1902" i="7"/>
  <c r="D1903" i="7"/>
  <c r="F1903" i="7" s="1"/>
  <c r="E1903" i="7"/>
  <c r="D1904" i="7"/>
  <c r="E1904" i="7"/>
  <c r="D1905" i="7"/>
  <c r="E1905" i="7"/>
  <c r="E1912" i="7" s="1"/>
  <c r="D1906" i="7"/>
  <c r="E1906" i="7"/>
  <c r="D1907" i="7"/>
  <c r="E1907" i="7"/>
  <c r="D1908" i="7"/>
  <c r="E1908" i="7"/>
  <c r="F1908" i="7" s="1"/>
  <c r="D1909" i="7"/>
  <c r="D1912" i="7" s="1"/>
  <c r="E1909" i="7"/>
  <c r="D1910" i="7"/>
  <c r="F1910" i="7" s="1"/>
  <c r="E1910" i="7"/>
  <c r="E1901" i="7"/>
  <c r="D1901" i="7"/>
  <c r="F1894" i="7"/>
  <c r="D1886" i="7"/>
  <c r="F1886" i="7" s="1"/>
  <c r="E1886" i="7"/>
  <c r="D1887" i="7"/>
  <c r="E1887" i="7"/>
  <c r="D1888" i="7"/>
  <c r="E1888" i="7"/>
  <c r="F1888" i="7" s="1"/>
  <c r="D1889" i="7"/>
  <c r="F1889" i="7" s="1"/>
  <c r="E1889" i="7"/>
  <c r="D1890" i="7"/>
  <c r="E1890" i="7"/>
  <c r="D1891" i="7"/>
  <c r="E1891" i="7"/>
  <c r="D1892" i="7"/>
  <c r="E1892" i="7"/>
  <c r="D1893" i="7"/>
  <c r="E1893" i="7"/>
  <c r="F1893" i="7"/>
  <c r="D1894" i="7"/>
  <c r="E1894" i="7"/>
  <c r="E1885" i="7"/>
  <c r="D1885" i="7"/>
  <c r="D1896" i="7" s="1"/>
  <c r="D1874" i="7"/>
  <c r="D1880" i="7" s="1"/>
  <c r="E1874" i="7"/>
  <c r="E1880" i="7" s="1"/>
  <c r="F1874" i="7"/>
  <c r="D1875" i="7"/>
  <c r="F1875" i="7" s="1"/>
  <c r="E1875" i="7"/>
  <c r="D1876" i="7"/>
  <c r="E1876" i="7"/>
  <c r="D1877" i="7"/>
  <c r="E1877" i="7"/>
  <c r="F1877" i="7"/>
  <c r="D1878" i="7"/>
  <c r="E1878" i="7"/>
  <c r="F1878" i="7" s="1"/>
  <c r="F1873" i="7"/>
  <c r="E1873" i="7"/>
  <c r="D1873" i="7"/>
  <c r="F1866" i="7"/>
  <c r="F1864" i="7"/>
  <c r="F1868" i="7" s="1"/>
  <c r="F1808" i="7"/>
  <c r="D1804" i="7"/>
  <c r="E1804" i="7"/>
  <c r="F1804" i="7"/>
  <c r="D1805" i="7"/>
  <c r="E1805" i="7"/>
  <c r="D1806" i="7"/>
  <c r="F1806" i="7" s="1"/>
  <c r="E1806" i="7"/>
  <c r="E1810" i="7" s="1"/>
  <c r="D1807" i="7"/>
  <c r="E1807" i="7"/>
  <c r="F1807" i="7"/>
  <c r="D1808" i="7"/>
  <c r="E1808" i="7"/>
  <c r="E1803" i="7"/>
  <c r="D1803" i="7"/>
  <c r="D1810" i="7" s="1"/>
  <c r="D1788" i="7"/>
  <c r="E1788" i="7"/>
  <c r="D1789" i="7"/>
  <c r="E1789" i="7"/>
  <c r="D1790" i="7"/>
  <c r="E1790" i="7"/>
  <c r="D1791" i="7"/>
  <c r="E1791" i="7"/>
  <c r="F1791" i="7"/>
  <c r="D1792" i="7"/>
  <c r="E1792" i="7"/>
  <c r="D1793" i="7"/>
  <c r="F1793" i="7" s="1"/>
  <c r="E1793" i="7"/>
  <c r="D1794" i="7"/>
  <c r="E1794" i="7"/>
  <c r="F1794" i="7" s="1"/>
  <c r="D1795" i="7"/>
  <c r="E1795" i="7"/>
  <c r="F1795" i="7"/>
  <c r="D1796" i="7"/>
  <c r="E1796" i="7"/>
  <c r="F1796" i="7" s="1"/>
  <c r="E1787" i="7"/>
  <c r="F1787" i="7" s="1"/>
  <c r="D1787" i="7"/>
  <c r="E1780" i="7"/>
  <c r="D1780" i="7"/>
  <c r="F1780" i="7" s="1"/>
  <c r="D1772" i="7"/>
  <c r="E1772" i="7"/>
  <c r="D1773" i="7"/>
  <c r="F1773" i="7" s="1"/>
  <c r="E1773" i="7"/>
  <c r="D1774" i="7"/>
  <c r="E1774" i="7"/>
  <c r="F1774" i="7" s="1"/>
  <c r="D1775" i="7"/>
  <c r="E1775" i="7"/>
  <c r="F1775" i="7"/>
  <c r="D1776" i="7"/>
  <c r="F1776" i="7" s="1"/>
  <c r="E1776" i="7"/>
  <c r="D1777" i="7"/>
  <c r="F1777" i="7" s="1"/>
  <c r="E1777" i="7"/>
  <c r="D1778" i="7"/>
  <c r="E1778" i="7"/>
  <c r="F1778" i="7" s="1"/>
  <c r="D1779" i="7"/>
  <c r="E1779" i="7"/>
  <c r="F1779" i="7"/>
  <c r="E1771" i="7"/>
  <c r="E1782" i="7" s="1"/>
  <c r="D1771" i="7"/>
  <c r="F1761" i="7"/>
  <c r="F1762" i="7"/>
  <c r="E1764" i="7"/>
  <c r="E1763" i="7"/>
  <c r="F1763" i="7" s="1"/>
  <c r="E1762" i="7"/>
  <c r="E1761" i="7"/>
  <c r="E1760" i="7"/>
  <c r="F1760" i="7" s="1"/>
  <c r="E1759" i="7"/>
  <c r="E1766" i="7" s="1"/>
  <c r="D1764" i="7"/>
  <c r="F1764" i="7" s="1"/>
  <c r="D1763" i="7"/>
  <c r="D1762" i="7"/>
  <c r="D1761" i="7"/>
  <c r="D1760" i="7"/>
  <c r="D1759" i="7"/>
  <c r="D1766" i="7" s="1"/>
  <c r="F1766" i="7" s="1"/>
  <c r="F1754" i="7"/>
  <c r="F1752" i="7"/>
  <c r="F1750" i="7"/>
  <c r="D1690" i="7"/>
  <c r="E1690" i="7"/>
  <c r="D1691" i="7"/>
  <c r="E1691" i="7"/>
  <c r="D1692" i="7"/>
  <c r="E1692" i="7"/>
  <c r="D1693" i="7"/>
  <c r="E1693" i="7"/>
  <c r="D1694" i="7"/>
  <c r="E1694" i="7"/>
  <c r="E1689" i="7"/>
  <c r="D1689" i="7"/>
  <c r="D1674" i="7"/>
  <c r="E1674" i="7"/>
  <c r="D1675" i="7"/>
  <c r="E1675" i="7"/>
  <c r="D1676" i="7"/>
  <c r="E1676" i="7"/>
  <c r="D1677" i="7"/>
  <c r="E1677" i="7"/>
  <c r="D1678" i="7"/>
  <c r="E1678" i="7"/>
  <c r="D1679" i="7"/>
  <c r="E1679" i="7"/>
  <c r="D1680" i="7"/>
  <c r="E1680" i="7"/>
  <c r="F1680" i="7" s="1"/>
  <c r="D1681" i="7"/>
  <c r="E1681" i="7"/>
  <c r="F1681" i="7" s="1"/>
  <c r="D1682" i="7"/>
  <c r="E1682" i="7"/>
  <c r="E1673" i="7"/>
  <c r="D1673" i="7"/>
  <c r="D1658" i="7"/>
  <c r="E1658" i="7"/>
  <c r="D1659" i="7"/>
  <c r="E1659" i="7"/>
  <c r="D1660" i="7"/>
  <c r="E1660" i="7"/>
  <c r="D1661" i="7"/>
  <c r="E1661" i="7"/>
  <c r="D1662" i="7"/>
  <c r="E1662" i="7"/>
  <c r="D1663" i="7"/>
  <c r="E1663" i="7"/>
  <c r="D1664" i="7"/>
  <c r="E1664" i="7"/>
  <c r="D1665" i="7"/>
  <c r="F1665" i="7" s="1"/>
  <c r="E1665" i="7"/>
  <c r="D1666" i="7"/>
  <c r="E1666" i="7"/>
  <c r="E1657" i="7"/>
  <c r="D1657" i="7"/>
  <c r="E1650" i="7"/>
  <c r="E1649" i="7"/>
  <c r="E1648" i="7"/>
  <c r="E1647" i="7"/>
  <c r="E1646" i="7"/>
  <c r="E1645" i="7"/>
  <c r="D1650" i="7"/>
  <c r="F1650" i="7" s="1"/>
  <c r="D1649" i="7"/>
  <c r="D1648" i="7"/>
  <c r="D1647" i="7"/>
  <c r="F1647" i="7" s="1"/>
  <c r="D1646" i="7"/>
  <c r="F1646" i="7" s="1"/>
  <c r="D1645" i="7"/>
  <c r="G1638" i="7"/>
  <c r="G1636" i="7"/>
  <c r="D1538" i="7"/>
  <c r="E1538" i="7"/>
  <c r="D1539" i="7"/>
  <c r="E1539" i="7"/>
  <c r="D1540" i="7"/>
  <c r="E1540" i="7"/>
  <c r="D1541" i="7"/>
  <c r="E1541" i="7"/>
  <c r="D1542" i="7"/>
  <c r="E1542" i="7"/>
  <c r="E1537" i="7"/>
  <c r="D1537" i="7"/>
  <c r="D1522" i="7"/>
  <c r="F1522" i="7" s="1"/>
  <c r="E1522" i="7"/>
  <c r="D1523" i="7"/>
  <c r="E1523" i="7"/>
  <c r="D1524" i="7"/>
  <c r="E1524" i="7"/>
  <c r="D1525" i="7"/>
  <c r="E1525" i="7"/>
  <c r="D1526" i="7"/>
  <c r="E1526" i="7"/>
  <c r="D1527" i="7"/>
  <c r="E1527" i="7"/>
  <c r="D1528" i="7"/>
  <c r="E1528" i="7"/>
  <c r="D1529" i="7"/>
  <c r="E1529" i="7"/>
  <c r="D1530" i="7"/>
  <c r="E1530" i="7"/>
  <c r="E1521" i="7"/>
  <c r="D1521" i="7"/>
  <c r="D1506" i="7"/>
  <c r="E1506" i="7"/>
  <c r="D1507" i="7"/>
  <c r="E1507" i="7"/>
  <c r="D1508" i="7"/>
  <c r="E1508" i="7"/>
  <c r="D1509" i="7"/>
  <c r="E1509" i="7"/>
  <c r="D1510" i="7"/>
  <c r="E1510" i="7"/>
  <c r="D1511" i="7"/>
  <c r="E1511" i="7"/>
  <c r="D1512" i="7"/>
  <c r="F1512" i="7" s="1"/>
  <c r="E1512" i="7"/>
  <c r="D1513" i="7"/>
  <c r="E1513" i="7"/>
  <c r="D1514" i="7"/>
  <c r="E1514" i="7"/>
  <c r="E1505" i="7"/>
  <c r="D1505" i="7"/>
  <c r="D1516" i="7" s="1"/>
  <c r="E1493" i="7"/>
  <c r="E1494" i="7"/>
  <c r="E1495" i="7"/>
  <c r="E1496" i="7"/>
  <c r="E1497" i="7"/>
  <c r="E1498" i="7"/>
  <c r="D1493" i="7"/>
  <c r="D1494" i="7"/>
  <c r="F1494" i="7" s="1"/>
  <c r="D1495" i="7"/>
  <c r="F1495" i="7" s="1"/>
  <c r="D1496" i="7"/>
  <c r="D1497" i="7"/>
  <c r="D1498" i="7"/>
  <c r="G1486" i="7"/>
  <c r="G1484" i="7"/>
  <c r="D1386" i="7"/>
  <c r="E1386" i="7"/>
  <c r="D1387" i="7"/>
  <c r="E1387" i="7"/>
  <c r="D1388" i="7"/>
  <c r="E1388" i="7"/>
  <c r="D1389" i="7"/>
  <c r="E1389" i="7"/>
  <c r="D1390" i="7"/>
  <c r="E1390" i="7"/>
  <c r="E1385" i="7"/>
  <c r="D1385" i="7"/>
  <c r="D1370" i="7"/>
  <c r="E1370" i="7"/>
  <c r="D1371" i="7"/>
  <c r="E1371" i="7"/>
  <c r="D1372" i="7"/>
  <c r="E1372" i="7"/>
  <c r="F1372" i="7" s="1"/>
  <c r="D1373" i="7"/>
  <c r="E1373" i="7"/>
  <c r="D1374" i="7"/>
  <c r="E1374" i="7"/>
  <c r="D1375" i="7"/>
  <c r="E1375" i="7"/>
  <c r="D1376" i="7"/>
  <c r="E1376" i="7"/>
  <c r="D1377" i="7"/>
  <c r="E1377" i="7"/>
  <c r="D1378" i="7"/>
  <c r="E1378" i="7"/>
  <c r="E1369" i="7"/>
  <c r="D1369" i="7"/>
  <c r="D1354" i="7"/>
  <c r="E1354" i="7"/>
  <c r="D1355" i="7"/>
  <c r="E1355" i="7"/>
  <c r="D1356" i="7"/>
  <c r="E1356" i="7"/>
  <c r="D1357" i="7"/>
  <c r="E1357" i="7"/>
  <c r="D1358" i="7"/>
  <c r="E1358" i="7"/>
  <c r="D1359" i="7"/>
  <c r="F1359" i="7" s="1"/>
  <c r="E1359" i="7"/>
  <c r="D1360" i="7"/>
  <c r="E1360" i="7"/>
  <c r="D1361" i="7"/>
  <c r="F1361" i="7" s="1"/>
  <c r="E1361" i="7"/>
  <c r="D1362" i="7"/>
  <c r="E1362" i="7"/>
  <c r="E1353" i="7"/>
  <c r="D1353" i="7"/>
  <c r="E1341" i="7"/>
  <c r="E1342" i="7"/>
  <c r="E1343" i="7"/>
  <c r="E1344" i="7"/>
  <c r="E1345" i="7"/>
  <c r="E1346" i="7"/>
  <c r="D1341" i="7"/>
  <c r="D1342" i="7"/>
  <c r="D1343" i="7"/>
  <c r="D1344" i="7"/>
  <c r="D1345" i="7"/>
  <c r="D1346" i="7"/>
  <c r="G1334" i="7"/>
  <c r="G1332" i="7"/>
  <c r="D1234" i="7"/>
  <c r="F1234" i="7" s="1"/>
  <c r="E1234" i="7"/>
  <c r="D1235" i="7"/>
  <c r="E1235" i="7"/>
  <c r="D1236" i="7"/>
  <c r="E1236" i="7"/>
  <c r="D1237" i="7"/>
  <c r="E1237" i="7"/>
  <c r="D1238" i="7"/>
  <c r="F1238" i="7" s="1"/>
  <c r="E1238" i="7"/>
  <c r="E1233" i="7"/>
  <c r="D1233" i="7"/>
  <c r="D1218" i="7"/>
  <c r="E1218" i="7"/>
  <c r="D1219" i="7"/>
  <c r="E1219" i="7"/>
  <c r="D1220" i="7"/>
  <c r="F1220" i="7" s="1"/>
  <c r="E1220" i="7"/>
  <c r="D1221" i="7"/>
  <c r="E1221" i="7"/>
  <c r="D1222" i="7"/>
  <c r="E1222" i="7"/>
  <c r="D1223" i="7"/>
  <c r="E1223" i="7"/>
  <c r="D1224" i="7"/>
  <c r="E1224" i="7"/>
  <c r="D1225" i="7"/>
  <c r="E1225" i="7"/>
  <c r="D1226" i="7"/>
  <c r="E1226" i="7"/>
  <c r="E1217" i="7"/>
  <c r="D1217" i="7"/>
  <c r="D1202" i="7"/>
  <c r="E1202" i="7"/>
  <c r="D1203" i="7"/>
  <c r="E1203" i="7"/>
  <c r="D1204" i="7"/>
  <c r="E1204" i="7"/>
  <c r="D1205" i="7"/>
  <c r="E1205" i="7"/>
  <c r="D1206" i="7"/>
  <c r="E1206" i="7"/>
  <c r="D1207" i="7"/>
  <c r="E1207" i="7"/>
  <c r="D1208" i="7"/>
  <c r="E1208" i="7"/>
  <c r="D1209" i="7"/>
  <c r="E1209" i="7"/>
  <c r="D1210" i="7"/>
  <c r="E1210" i="7"/>
  <c r="E1201" i="7"/>
  <c r="D1201" i="7"/>
  <c r="E1189" i="7"/>
  <c r="E1190" i="7"/>
  <c r="E1191" i="7"/>
  <c r="E1192" i="7"/>
  <c r="E1193" i="7"/>
  <c r="E1194" i="7"/>
  <c r="D1189" i="7"/>
  <c r="D1190" i="7"/>
  <c r="D1191" i="7"/>
  <c r="D1192" i="7"/>
  <c r="D1193" i="7"/>
  <c r="D1194" i="7"/>
  <c r="G1182" i="7"/>
  <c r="G1180" i="7"/>
  <c r="G1072" i="7"/>
  <c r="H1072" i="7"/>
  <c r="G1073" i="7"/>
  <c r="H1073" i="7"/>
  <c r="G1074" i="7"/>
  <c r="H1074" i="7"/>
  <c r="G1075" i="7"/>
  <c r="H1075" i="7"/>
  <c r="G1076" i="7"/>
  <c r="H1076" i="7"/>
  <c r="G1077" i="7"/>
  <c r="H1077" i="7"/>
  <c r="G1078" i="7"/>
  <c r="H1078" i="7"/>
  <c r="G1079" i="7"/>
  <c r="H1079" i="7"/>
  <c r="G1071" i="7"/>
  <c r="H1071" i="7"/>
  <c r="D1072" i="7"/>
  <c r="E1072" i="7"/>
  <c r="D1073" i="7"/>
  <c r="E1073" i="7"/>
  <c r="D1074" i="7"/>
  <c r="E1074" i="7"/>
  <c r="D1075" i="7"/>
  <c r="E1075" i="7"/>
  <c r="D1076" i="7"/>
  <c r="E1076" i="7"/>
  <c r="D1077" i="7"/>
  <c r="E1077" i="7"/>
  <c r="D1078" i="7"/>
  <c r="E1078" i="7"/>
  <c r="D1079" i="7"/>
  <c r="E1079" i="7"/>
  <c r="E1071" i="7"/>
  <c r="D1071" i="7"/>
  <c r="D1055" i="7"/>
  <c r="E1055" i="7"/>
  <c r="G1055" i="7"/>
  <c r="H1055" i="7"/>
  <c r="D1056" i="7"/>
  <c r="E1056" i="7"/>
  <c r="G1056" i="7"/>
  <c r="H1056" i="7"/>
  <c r="D1057" i="7"/>
  <c r="E1057" i="7"/>
  <c r="G1057" i="7"/>
  <c r="H1057" i="7"/>
  <c r="D1058" i="7"/>
  <c r="E1058" i="7"/>
  <c r="G1058" i="7"/>
  <c r="H1058" i="7"/>
  <c r="D1059" i="7"/>
  <c r="E1059" i="7"/>
  <c r="G1059" i="7"/>
  <c r="H1059" i="7"/>
  <c r="D1060" i="7"/>
  <c r="E1060" i="7"/>
  <c r="G1060" i="7"/>
  <c r="H1060" i="7"/>
  <c r="D1061" i="7"/>
  <c r="E1061" i="7"/>
  <c r="G1061" i="7"/>
  <c r="H1061" i="7"/>
  <c r="D1062" i="7"/>
  <c r="E1062" i="7"/>
  <c r="G1062" i="7"/>
  <c r="H1062" i="7"/>
  <c r="D1063" i="7"/>
  <c r="E1063" i="7"/>
  <c r="G1063" i="7"/>
  <c r="H1063" i="7"/>
  <c r="H1054" i="7"/>
  <c r="G1054" i="7"/>
  <c r="I1054" i="7" s="1"/>
  <c r="E1054" i="7"/>
  <c r="D1054" i="7"/>
  <c r="G1042" i="7"/>
  <c r="H1042" i="7"/>
  <c r="G1043" i="7"/>
  <c r="H1043" i="7"/>
  <c r="G1044" i="7"/>
  <c r="H1044" i="7"/>
  <c r="G1045" i="7"/>
  <c r="H1045" i="7"/>
  <c r="G1046" i="7"/>
  <c r="H1046" i="7"/>
  <c r="G1041" i="7"/>
  <c r="H1041" i="7"/>
  <c r="D1042" i="7"/>
  <c r="E1042" i="7"/>
  <c r="D1043" i="7"/>
  <c r="E1043" i="7"/>
  <c r="D1044" i="7"/>
  <c r="E1044" i="7"/>
  <c r="D1045" i="7"/>
  <c r="E1045" i="7"/>
  <c r="D1046" i="7"/>
  <c r="E1046" i="7"/>
  <c r="E1041" i="7"/>
  <c r="D1041" i="7"/>
  <c r="F1046" i="7"/>
  <c r="G1033" i="7"/>
  <c r="G1031" i="7"/>
  <c r="D964" i="7"/>
  <c r="E964" i="7"/>
  <c r="G964" i="7"/>
  <c r="H964" i="7"/>
  <c r="D965" i="7"/>
  <c r="E965" i="7"/>
  <c r="G965" i="7"/>
  <c r="H965" i="7"/>
  <c r="D966" i="7"/>
  <c r="E966" i="7"/>
  <c r="G966" i="7"/>
  <c r="H966" i="7"/>
  <c r="D967" i="7"/>
  <c r="E967" i="7"/>
  <c r="G967" i="7"/>
  <c r="H967" i="7"/>
  <c r="D968" i="7"/>
  <c r="E968" i="7"/>
  <c r="G968" i="7"/>
  <c r="H968" i="7"/>
  <c r="D969" i="7"/>
  <c r="E969" i="7"/>
  <c r="G969" i="7"/>
  <c r="H969" i="7"/>
  <c r="D970" i="7"/>
  <c r="E970" i="7"/>
  <c r="G970" i="7"/>
  <c r="H970" i="7"/>
  <c r="D971" i="7"/>
  <c r="E971" i="7"/>
  <c r="G971" i="7"/>
  <c r="H971" i="7"/>
  <c r="H963" i="7"/>
  <c r="G963" i="7"/>
  <c r="E963" i="7"/>
  <c r="D963" i="7"/>
  <c r="F963" i="7" s="1"/>
  <c r="D947" i="7"/>
  <c r="E947" i="7"/>
  <c r="G947" i="7"/>
  <c r="H947" i="7"/>
  <c r="D948" i="7"/>
  <c r="E948" i="7"/>
  <c r="G948" i="7"/>
  <c r="H948" i="7"/>
  <c r="D949" i="7"/>
  <c r="E949" i="7"/>
  <c r="G949" i="7"/>
  <c r="H949" i="7"/>
  <c r="D950" i="7"/>
  <c r="E950" i="7"/>
  <c r="G950" i="7"/>
  <c r="H950" i="7"/>
  <c r="D951" i="7"/>
  <c r="E951" i="7"/>
  <c r="G951" i="7"/>
  <c r="H951" i="7"/>
  <c r="D952" i="7"/>
  <c r="E952" i="7"/>
  <c r="G952" i="7"/>
  <c r="H952" i="7"/>
  <c r="D953" i="7"/>
  <c r="E953" i="7"/>
  <c r="G953" i="7"/>
  <c r="H953" i="7"/>
  <c r="D954" i="7"/>
  <c r="E954" i="7"/>
  <c r="G954" i="7"/>
  <c r="H954" i="7"/>
  <c r="D955" i="7"/>
  <c r="E955" i="7"/>
  <c r="E957" i="7" s="1"/>
  <c r="G955" i="7"/>
  <c r="H955" i="7"/>
  <c r="H946" i="7"/>
  <c r="G946" i="7"/>
  <c r="E946" i="7"/>
  <c r="D946" i="7"/>
  <c r="G934" i="7"/>
  <c r="H934" i="7"/>
  <c r="G935" i="7"/>
  <c r="H935" i="7"/>
  <c r="G936" i="7"/>
  <c r="H936" i="7"/>
  <c r="G937" i="7"/>
  <c r="H937" i="7"/>
  <c r="G938" i="7"/>
  <c r="H938" i="7"/>
  <c r="G933" i="7"/>
  <c r="H933" i="7"/>
  <c r="D934" i="7"/>
  <c r="E934" i="7"/>
  <c r="D935" i="7"/>
  <c r="E935" i="7"/>
  <c r="D936" i="7"/>
  <c r="E936" i="7"/>
  <c r="D937" i="7"/>
  <c r="E937" i="7"/>
  <c r="D938" i="7"/>
  <c r="E938" i="7"/>
  <c r="E933" i="7"/>
  <c r="D933" i="7"/>
  <c r="G925" i="7"/>
  <c r="G923" i="7"/>
  <c r="D842" i="7"/>
  <c r="E842" i="7"/>
  <c r="D843" i="7"/>
  <c r="E843" i="7"/>
  <c r="D844" i="7"/>
  <c r="E844" i="7"/>
  <c r="D845" i="7"/>
  <c r="E845" i="7"/>
  <c r="D846" i="7"/>
  <c r="E846" i="7"/>
  <c r="D847" i="7"/>
  <c r="E847" i="7"/>
  <c r="D848" i="7"/>
  <c r="E848" i="7"/>
  <c r="D849" i="7"/>
  <c r="E849" i="7"/>
  <c r="E841" i="7"/>
  <c r="D841" i="7"/>
  <c r="D826" i="7"/>
  <c r="E826" i="7"/>
  <c r="D827" i="7"/>
  <c r="E827" i="7"/>
  <c r="D828" i="7"/>
  <c r="E828" i="7"/>
  <c r="D829" i="7"/>
  <c r="E829" i="7"/>
  <c r="D830" i="7"/>
  <c r="E830" i="7"/>
  <c r="D831" i="7"/>
  <c r="E831" i="7"/>
  <c r="D832" i="7"/>
  <c r="E832" i="7"/>
  <c r="D833" i="7"/>
  <c r="E833" i="7"/>
  <c r="D834" i="7"/>
  <c r="E834" i="7"/>
  <c r="E825" i="7"/>
  <c r="D825" i="7"/>
  <c r="D814" i="7"/>
  <c r="E814" i="7"/>
  <c r="D815" i="7"/>
  <c r="E815" i="7"/>
  <c r="D816" i="7"/>
  <c r="E816" i="7"/>
  <c r="D817" i="7"/>
  <c r="E817" i="7"/>
  <c r="D818" i="7"/>
  <c r="E818" i="7"/>
  <c r="E813" i="7"/>
  <c r="D813" i="7"/>
  <c r="G806" i="7"/>
  <c r="G804" i="7"/>
  <c r="D737" i="7"/>
  <c r="E737" i="7"/>
  <c r="D738" i="7"/>
  <c r="E738" i="7"/>
  <c r="D739" i="7"/>
  <c r="E739" i="7"/>
  <c r="D740" i="7"/>
  <c r="E740" i="7"/>
  <c r="D741" i="7"/>
  <c r="E741" i="7"/>
  <c r="D742" i="7"/>
  <c r="E742" i="7"/>
  <c r="D743" i="7"/>
  <c r="E743" i="7"/>
  <c r="D744" i="7"/>
  <c r="E744" i="7"/>
  <c r="E736" i="7"/>
  <c r="D736" i="7"/>
  <c r="D721" i="7"/>
  <c r="E721" i="7"/>
  <c r="D722" i="7"/>
  <c r="E722" i="7"/>
  <c r="D723" i="7"/>
  <c r="E723" i="7"/>
  <c r="D724" i="7"/>
  <c r="E724" i="7"/>
  <c r="D725" i="7"/>
  <c r="E725" i="7"/>
  <c r="D726" i="7"/>
  <c r="E726" i="7"/>
  <c r="D727" i="7"/>
  <c r="E727" i="7"/>
  <c r="D728" i="7"/>
  <c r="E728" i="7"/>
  <c r="D729" i="7"/>
  <c r="E729" i="7"/>
  <c r="E720" i="7"/>
  <c r="D720" i="7"/>
  <c r="D709" i="7"/>
  <c r="E709" i="7"/>
  <c r="D710" i="7"/>
  <c r="E710" i="7"/>
  <c r="D711" i="7"/>
  <c r="E711" i="7"/>
  <c r="D712" i="7"/>
  <c r="E712" i="7"/>
  <c r="D713" i="7"/>
  <c r="E713" i="7"/>
  <c r="E708" i="7"/>
  <c r="D708" i="7"/>
  <c r="F708" i="7" s="1"/>
  <c r="G701" i="7"/>
  <c r="G699" i="7"/>
  <c r="E639" i="7"/>
  <c r="D639" i="7"/>
  <c r="E638" i="7"/>
  <c r="D638" i="7"/>
  <c r="E637" i="7"/>
  <c r="D637" i="7"/>
  <c r="F637" i="7" s="1"/>
  <c r="E636" i="7"/>
  <c r="D636" i="7"/>
  <c r="E635" i="7"/>
  <c r="D635" i="7"/>
  <c r="E634" i="7"/>
  <c r="D634" i="7"/>
  <c r="E633" i="7"/>
  <c r="D633" i="7"/>
  <c r="E632" i="7"/>
  <c r="D632" i="7"/>
  <c r="E631" i="7"/>
  <c r="D631" i="7"/>
  <c r="D616" i="7"/>
  <c r="E616" i="7"/>
  <c r="D617" i="7"/>
  <c r="E617" i="7"/>
  <c r="D618" i="7"/>
  <c r="E618" i="7"/>
  <c r="D619" i="7"/>
  <c r="E619" i="7"/>
  <c r="D620" i="7"/>
  <c r="E620" i="7"/>
  <c r="D621" i="7"/>
  <c r="E621" i="7"/>
  <c r="D622" i="7"/>
  <c r="E622" i="7"/>
  <c r="D623" i="7"/>
  <c r="E623" i="7"/>
  <c r="D624" i="7"/>
  <c r="E624" i="7"/>
  <c r="E615" i="7"/>
  <c r="D615" i="7"/>
  <c r="E604" i="7"/>
  <c r="E605" i="7"/>
  <c r="E606" i="7"/>
  <c r="E607" i="7"/>
  <c r="E608" i="7"/>
  <c r="E603" i="7"/>
  <c r="D604" i="7"/>
  <c r="D605" i="7"/>
  <c r="D606" i="7"/>
  <c r="D607" i="7"/>
  <c r="D608" i="7"/>
  <c r="D603" i="7"/>
  <c r="G596" i="7"/>
  <c r="G594" i="7"/>
  <c r="D527" i="7"/>
  <c r="E527" i="7"/>
  <c r="D528" i="7"/>
  <c r="E528" i="7"/>
  <c r="D529" i="7"/>
  <c r="E529" i="7"/>
  <c r="D530" i="7"/>
  <c r="E530" i="7"/>
  <c r="D531" i="7"/>
  <c r="E531" i="7"/>
  <c r="D532" i="7"/>
  <c r="E532" i="7"/>
  <c r="D533" i="7"/>
  <c r="E533" i="7"/>
  <c r="D534" i="7"/>
  <c r="E534" i="7"/>
  <c r="E526" i="7"/>
  <c r="D526" i="7"/>
  <c r="D511" i="7"/>
  <c r="E511" i="7"/>
  <c r="D512" i="7"/>
  <c r="E512" i="7"/>
  <c r="D513" i="7"/>
  <c r="E513" i="7"/>
  <c r="D514" i="7"/>
  <c r="E514" i="7"/>
  <c r="D515" i="7"/>
  <c r="E515" i="7"/>
  <c r="D516" i="7"/>
  <c r="E516" i="7"/>
  <c r="D517" i="7"/>
  <c r="E517" i="7"/>
  <c r="D518" i="7"/>
  <c r="E518" i="7"/>
  <c r="D519" i="7"/>
  <c r="E519" i="7"/>
  <c r="E510" i="7"/>
  <c r="D510" i="7"/>
  <c r="D499" i="7"/>
  <c r="E499" i="7"/>
  <c r="D500" i="7"/>
  <c r="E500" i="7"/>
  <c r="D501" i="7"/>
  <c r="E501" i="7"/>
  <c r="D502" i="7"/>
  <c r="E502" i="7"/>
  <c r="D503" i="7"/>
  <c r="E503" i="7"/>
  <c r="E498" i="7"/>
  <c r="D498" i="7"/>
  <c r="F498" i="7" s="1"/>
  <c r="G491" i="7"/>
  <c r="G489" i="7"/>
  <c r="D414" i="7"/>
  <c r="E414" i="7"/>
  <c r="F414" i="7" s="1"/>
  <c r="D415" i="7"/>
  <c r="E415" i="7"/>
  <c r="D416" i="7"/>
  <c r="E416" i="7"/>
  <c r="F416" i="7" s="1"/>
  <c r="D417" i="7"/>
  <c r="E417" i="7"/>
  <c r="D418" i="7"/>
  <c r="E418" i="7"/>
  <c r="D419" i="7"/>
  <c r="E419" i="7"/>
  <c r="D420" i="7"/>
  <c r="E420" i="7"/>
  <c r="D421" i="7"/>
  <c r="E421" i="7"/>
  <c r="D422" i="7"/>
  <c r="E422" i="7"/>
  <c r="E413" i="7"/>
  <c r="D413" i="7"/>
  <c r="D398" i="7"/>
  <c r="E398" i="7"/>
  <c r="F398" i="7" s="1"/>
  <c r="D399" i="7"/>
  <c r="E399" i="7"/>
  <c r="D400" i="7"/>
  <c r="E400" i="7"/>
  <c r="D401" i="7"/>
  <c r="E401" i="7"/>
  <c r="D402" i="7"/>
  <c r="E402" i="7"/>
  <c r="F402" i="7" s="1"/>
  <c r="D403" i="7"/>
  <c r="E403" i="7"/>
  <c r="D404" i="7"/>
  <c r="E404" i="7"/>
  <c r="D405" i="7"/>
  <c r="E405" i="7"/>
  <c r="D406" i="7"/>
  <c r="E406" i="7"/>
  <c r="F406" i="7" s="1"/>
  <c r="E397" i="7"/>
  <c r="D397" i="7"/>
  <c r="E386" i="7"/>
  <c r="E387" i="7"/>
  <c r="E388" i="7"/>
  <c r="E389" i="7"/>
  <c r="E390" i="7"/>
  <c r="E385" i="7"/>
  <c r="D390" i="7"/>
  <c r="D389" i="7"/>
  <c r="D388" i="7"/>
  <c r="D387" i="7"/>
  <c r="D386" i="7"/>
  <c r="D385" i="7"/>
  <c r="F377" i="7"/>
  <c r="F375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28" i="7"/>
  <c r="D313" i="7"/>
  <c r="E313" i="7"/>
  <c r="D314" i="7"/>
  <c r="E314" i="7"/>
  <c r="D315" i="7"/>
  <c r="E315" i="7"/>
  <c r="D316" i="7"/>
  <c r="E316" i="7"/>
  <c r="D317" i="7"/>
  <c r="E317" i="7"/>
  <c r="D318" i="7"/>
  <c r="E318" i="7"/>
  <c r="D319" i="7"/>
  <c r="E319" i="7"/>
  <c r="D320" i="7"/>
  <c r="E320" i="7"/>
  <c r="D321" i="7"/>
  <c r="E321" i="7"/>
  <c r="F321" i="7" s="1"/>
  <c r="E312" i="7"/>
  <c r="D312" i="7"/>
  <c r="E297" i="7"/>
  <c r="E298" i="7"/>
  <c r="E299" i="7"/>
  <c r="E300" i="7"/>
  <c r="E301" i="7"/>
  <c r="E302" i="7"/>
  <c r="E303" i="7"/>
  <c r="E304" i="7"/>
  <c r="E305" i="7"/>
  <c r="E296" i="7"/>
  <c r="D297" i="7"/>
  <c r="D298" i="7"/>
  <c r="D299" i="7"/>
  <c r="D300" i="7"/>
  <c r="D301" i="7"/>
  <c r="D302" i="7"/>
  <c r="D303" i="7"/>
  <c r="D304" i="7"/>
  <c r="D305" i="7"/>
  <c r="D296" i="7"/>
  <c r="E285" i="7"/>
  <c r="E286" i="7"/>
  <c r="E287" i="7"/>
  <c r="E288" i="7"/>
  <c r="E289" i="7"/>
  <c r="E284" i="7"/>
  <c r="D284" i="7"/>
  <c r="D285" i="7"/>
  <c r="D286" i="7"/>
  <c r="D287" i="7"/>
  <c r="D288" i="7"/>
  <c r="D289" i="7"/>
  <c r="F276" i="7"/>
  <c r="F274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27" i="7"/>
  <c r="D212" i="7"/>
  <c r="E212" i="7"/>
  <c r="D213" i="7"/>
  <c r="E213" i="7"/>
  <c r="D214" i="7"/>
  <c r="E214" i="7"/>
  <c r="D215" i="7"/>
  <c r="E215" i="7"/>
  <c r="D216" i="7"/>
  <c r="E216" i="7"/>
  <c r="D217" i="7"/>
  <c r="E217" i="7"/>
  <c r="D218" i="7"/>
  <c r="E218" i="7"/>
  <c r="D219" i="7"/>
  <c r="E219" i="7"/>
  <c r="D220" i="7"/>
  <c r="E220" i="7"/>
  <c r="E211" i="7"/>
  <c r="D211" i="7"/>
  <c r="D196" i="7"/>
  <c r="E196" i="7"/>
  <c r="F196" i="7" s="1"/>
  <c r="D197" i="7"/>
  <c r="E197" i="7"/>
  <c r="D198" i="7"/>
  <c r="E198" i="7"/>
  <c r="D199" i="7"/>
  <c r="E199" i="7"/>
  <c r="D200" i="7"/>
  <c r="E200" i="7"/>
  <c r="D201" i="7"/>
  <c r="E201" i="7"/>
  <c r="D202" i="7"/>
  <c r="E202" i="7"/>
  <c r="D203" i="7"/>
  <c r="E203" i="7"/>
  <c r="D204" i="7"/>
  <c r="E204" i="7"/>
  <c r="F204" i="7" s="1"/>
  <c r="E195" i="7"/>
  <c r="D195" i="7"/>
  <c r="E184" i="7"/>
  <c r="E185" i="7"/>
  <c r="E186" i="7"/>
  <c r="E187" i="7"/>
  <c r="E188" i="7"/>
  <c r="E183" i="7"/>
  <c r="D184" i="7"/>
  <c r="D185" i="7"/>
  <c r="D186" i="7"/>
  <c r="D187" i="7"/>
  <c r="D188" i="7"/>
  <c r="D183" i="7"/>
  <c r="F175" i="7"/>
  <c r="F173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26" i="7"/>
  <c r="D111" i="7"/>
  <c r="E111" i="7"/>
  <c r="D112" i="7"/>
  <c r="E112" i="7"/>
  <c r="D113" i="7"/>
  <c r="E113" i="7"/>
  <c r="D114" i="7"/>
  <c r="E114" i="7"/>
  <c r="D115" i="7"/>
  <c r="E115" i="7"/>
  <c r="F115" i="7" s="1"/>
  <c r="D116" i="7"/>
  <c r="E116" i="7"/>
  <c r="D117" i="7"/>
  <c r="E117" i="7"/>
  <c r="D118" i="7"/>
  <c r="E118" i="7"/>
  <c r="D119" i="7"/>
  <c r="E119" i="7"/>
  <c r="E110" i="7"/>
  <c r="D110" i="7"/>
  <c r="E95" i="7"/>
  <c r="E96" i="7"/>
  <c r="E97" i="7"/>
  <c r="E98" i="7"/>
  <c r="E99" i="7"/>
  <c r="E100" i="7"/>
  <c r="E101" i="7"/>
  <c r="E102" i="7"/>
  <c r="E103" i="7"/>
  <c r="E94" i="7"/>
  <c r="D95" i="7"/>
  <c r="D96" i="7"/>
  <c r="D97" i="7"/>
  <c r="D98" i="7"/>
  <c r="D99" i="7"/>
  <c r="D100" i="7"/>
  <c r="D101" i="7"/>
  <c r="D102" i="7"/>
  <c r="D103" i="7"/>
  <c r="D94" i="7"/>
  <c r="E83" i="7"/>
  <c r="E84" i="7"/>
  <c r="E85" i="7"/>
  <c r="E86" i="7"/>
  <c r="E87" i="7"/>
  <c r="E82" i="7"/>
  <c r="D83" i="7"/>
  <c r="D84" i="7"/>
  <c r="D85" i="7"/>
  <c r="D86" i="7"/>
  <c r="D87" i="7"/>
  <c r="D82" i="7"/>
  <c r="F74" i="7"/>
  <c r="F72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25" i="7"/>
  <c r="D1654" i="6"/>
  <c r="E1634" i="6"/>
  <c r="E1635" i="6"/>
  <c r="F1635" i="6" s="1"/>
  <c r="E1636" i="6"/>
  <c r="F1636" i="6" s="1"/>
  <c r="E1637" i="6"/>
  <c r="F1637" i="6" s="1"/>
  <c r="E1638" i="6"/>
  <c r="E1639" i="6"/>
  <c r="E1640" i="6"/>
  <c r="E1641" i="6"/>
  <c r="F1641" i="6" s="1"/>
  <c r="E1642" i="6"/>
  <c r="E1643" i="6"/>
  <c r="E1644" i="6"/>
  <c r="F1644" i="6" s="1"/>
  <c r="E1645" i="6"/>
  <c r="F1645" i="6" s="1"/>
  <c r="E1646" i="6"/>
  <c r="F1646" i="6" s="1"/>
  <c r="E1647" i="6"/>
  <c r="E1648" i="6"/>
  <c r="E1649" i="6"/>
  <c r="F1649" i="6" s="1"/>
  <c r="E1650" i="6"/>
  <c r="E1651" i="6"/>
  <c r="F1651" i="6" s="1"/>
  <c r="E1652" i="6"/>
  <c r="F1652" i="6" s="1"/>
  <c r="E1633" i="6"/>
  <c r="F1633" i="6" s="1"/>
  <c r="F1634" i="6"/>
  <c r="F1638" i="6"/>
  <c r="F1639" i="6"/>
  <c r="F1640" i="6"/>
  <c r="F1642" i="6"/>
  <c r="F1643" i="6"/>
  <c r="F1647" i="6"/>
  <c r="F1648" i="6"/>
  <c r="F1650" i="6"/>
  <c r="F1505" i="6"/>
  <c r="D1507" i="6"/>
  <c r="E1487" i="6"/>
  <c r="E1488" i="6"/>
  <c r="E1489" i="6"/>
  <c r="F1489" i="6" s="1"/>
  <c r="E1490" i="6"/>
  <c r="F1490" i="6" s="1"/>
  <c r="E1491" i="6"/>
  <c r="F1491" i="6" s="1"/>
  <c r="E1492" i="6"/>
  <c r="E1493" i="6"/>
  <c r="E1494" i="6"/>
  <c r="E1495" i="6"/>
  <c r="E1496" i="6"/>
  <c r="F1496" i="6" s="1"/>
  <c r="E1497" i="6"/>
  <c r="F1497" i="6" s="1"/>
  <c r="E1498" i="6"/>
  <c r="F1498" i="6" s="1"/>
  <c r="E1499" i="6"/>
  <c r="F1499" i="6" s="1"/>
  <c r="E1500" i="6"/>
  <c r="E1501" i="6"/>
  <c r="E1502" i="6"/>
  <c r="F1502" i="6" s="1"/>
  <c r="E1503" i="6"/>
  <c r="E1504" i="6"/>
  <c r="F1504" i="6" s="1"/>
  <c r="E1505" i="6"/>
  <c r="E1486" i="6"/>
  <c r="F1486" i="6" s="1"/>
  <c r="F1487" i="6"/>
  <c r="F1488" i="6"/>
  <c r="F1492" i="6"/>
  <c r="F1493" i="6"/>
  <c r="F1494" i="6"/>
  <c r="F1495" i="6"/>
  <c r="F1500" i="6"/>
  <c r="F1501" i="6"/>
  <c r="F1503" i="6"/>
  <c r="F1358" i="6"/>
  <c r="D1360" i="6"/>
  <c r="E1340" i="6"/>
  <c r="E1341" i="6"/>
  <c r="F1341" i="6" s="1"/>
  <c r="E1342" i="6"/>
  <c r="F1342" i="6" s="1"/>
  <c r="E1343" i="6"/>
  <c r="F1343" i="6" s="1"/>
  <c r="E1344" i="6"/>
  <c r="F1344" i="6" s="1"/>
  <c r="E1345" i="6"/>
  <c r="E1346" i="6"/>
  <c r="E1347" i="6"/>
  <c r="E1348" i="6"/>
  <c r="E1349" i="6"/>
  <c r="F1349" i="6" s="1"/>
  <c r="E1350" i="6"/>
  <c r="F1350" i="6" s="1"/>
  <c r="E1351" i="6"/>
  <c r="F1351" i="6" s="1"/>
  <c r="E1352" i="6"/>
  <c r="F1352" i="6" s="1"/>
  <c r="E1353" i="6"/>
  <c r="E1354" i="6"/>
  <c r="E1355" i="6"/>
  <c r="F1355" i="6" s="1"/>
  <c r="E1356" i="6"/>
  <c r="E1357" i="6"/>
  <c r="F1357" i="6" s="1"/>
  <c r="E1358" i="6"/>
  <c r="E1339" i="6"/>
  <c r="F1339" i="6" s="1"/>
  <c r="F1340" i="6"/>
  <c r="F1345" i="6"/>
  <c r="F1346" i="6"/>
  <c r="F1347" i="6"/>
  <c r="F1348" i="6"/>
  <c r="F1353" i="6"/>
  <c r="F1354" i="6"/>
  <c r="F1356" i="6"/>
  <c r="F1211" i="6"/>
  <c r="F1197" i="6"/>
  <c r="F1205" i="6"/>
  <c r="E1193" i="6"/>
  <c r="F1193" i="6" s="1"/>
  <c r="E1194" i="6"/>
  <c r="F1194" i="6" s="1"/>
  <c r="E1195" i="6"/>
  <c r="E1196" i="6"/>
  <c r="E1197" i="6"/>
  <c r="E1198" i="6"/>
  <c r="F1198" i="6" s="1"/>
  <c r="E1199" i="6"/>
  <c r="F1199" i="6" s="1"/>
  <c r="E1200" i="6"/>
  <c r="F1200" i="6" s="1"/>
  <c r="E1201" i="6"/>
  <c r="F1201" i="6" s="1"/>
  <c r="E1202" i="6"/>
  <c r="F1202" i="6" s="1"/>
  <c r="E1203" i="6"/>
  <c r="E1204" i="6"/>
  <c r="E1205" i="6"/>
  <c r="E1206" i="6"/>
  <c r="F1206" i="6" s="1"/>
  <c r="E1207" i="6"/>
  <c r="F1207" i="6" s="1"/>
  <c r="E1208" i="6"/>
  <c r="F1208" i="6" s="1"/>
  <c r="E1209" i="6"/>
  <c r="F1209" i="6" s="1"/>
  <c r="E1210" i="6"/>
  <c r="F1210" i="6" s="1"/>
  <c r="E1211" i="6"/>
  <c r="E1192" i="6"/>
  <c r="E1213" i="6" s="1"/>
  <c r="D1193" i="6"/>
  <c r="D1194" i="6"/>
  <c r="D1195" i="6"/>
  <c r="F1195" i="6" s="1"/>
  <c r="D1196" i="6"/>
  <c r="F1196" i="6" s="1"/>
  <c r="D1197" i="6"/>
  <c r="D1198" i="6"/>
  <c r="D1199" i="6"/>
  <c r="D1200" i="6"/>
  <c r="D1201" i="6"/>
  <c r="D1202" i="6"/>
  <c r="D1203" i="6"/>
  <c r="F1203" i="6" s="1"/>
  <c r="D1204" i="6"/>
  <c r="F1204" i="6" s="1"/>
  <c r="D1205" i="6"/>
  <c r="D1206" i="6"/>
  <c r="D1207" i="6"/>
  <c r="D1208" i="6"/>
  <c r="D1209" i="6"/>
  <c r="D1210" i="6"/>
  <c r="D1211" i="6"/>
  <c r="D1192" i="6"/>
  <c r="F1192" i="6" s="1"/>
  <c r="F1185" i="6"/>
  <c r="F1187" i="6" s="1"/>
  <c r="F1183" i="6"/>
  <c r="G1133" i="6"/>
  <c r="G1134" i="6"/>
  <c r="G1135" i="6"/>
  <c r="G1136" i="6"/>
  <c r="G1137" i="6"/>
  <c r="G1138" i="6"/>
  <c r="G1139" i="6"/>
  <c r="G1140" i="6"/>
  <c r="G1141" i="6"/>
  <c r="G1142" i="6"/>
  <c r="G1143" i="6"/>
  <c r="G1144" i="6"/>
  <c r="G1145" i="6"/>
  <c r="G1146" i="6"/>
  <c r="G1147" i="6"/>
  <c r="G1148" i="6"/>
  <c r="G1149" i="6"/>
  <c r="G1150" i="6"/>
  <c r="G1151" i="6"/>
  <c r="G1152" i="6"/>
  <c r="G1153" i="6"/>
  <c r="G1154" i="6"/>
  <c r="G1155" i="6"/>
  <c r="G1156" i="6"/>
  <c r="G1157" i="6"/>
  <c r="G1158" i="6"/>
  <c r="G1159" i="6"/>
  <c r="G1160" i="6"/>
  <c r="G1161" i="6"/>
  <c r="G1162" i="6"/>
  <c r="G1163" i="6"/>
  <c r="G1164" i="6"/>
  <c r="G1165" i="6"/>
  <c r="G1166" i="6"/>
  <c r="G1167" i="6"/>
  <c r="G1168" i="6"/>
  <c r="G1169" i="6"/>
  <c r="G1170" i="6"/>
  <c r="G1171" i="6"/>
  <c r="G1172" i="6"/>
  <c r="G1173" i="6"/>
  <c r="G1174" i="6"/>
  <c r="G1175" i="6"/>
  <c r="G1176" i="6"/>
  <c r="G1177" i="6"/>
  <c r="G1178" i="6"/>
  <c r="G1179" i="6"/>
  <c r="G1180" i="6"/>
  <c r="G1181" i="6"/>
  <c r="D1114" i="6"/>
  <c r="F1114" i="6" s="1"/>
  <c r="E1114" i="6"/>
  <c r="D1115" i="6"/>
  <c r="F1115" i="6" s="1"/>
  <c r="E1115" i="6"/>
  <c r="D1116" i="6"/>
  <c r="E1116" i="6"/>
  <c r="D1117" i="6"/>
  <c r="F1117" i="6" s="1"/>
  <c r="E1117" i="6"/>
  <c r="E1113" i="6"/>
  <c r="E1119" i="6" s="1"/>
  <c r="D1113" i="6"/>
  <c r="F1088" i="6"/>
  <c r="F1090" i="6"/>
  <c r="F1096" i="6"/>
  <c r="F1098" i="6"/>
  <c r="F1104" i="6"/>
  <c r="D1088" i="6"/>
  <c r="D1089" i="6"/>
  <c r="D1090" i="6"/>
  <c r="D1091" i="6"/>
  <c r="F1091" i="6" s="1"/>
  <c r="D1092" i="6"/>
  <c r="F1092" i="6" s="1"/>
  <c r="D1093" i="6"/>
  <c r="F1093" i="6" s="1"/>
  <c r="D1094" i="6"/>
  <c r="F1094" i="6" s="1"/>
  <c r="D1095" i="6"/>
  <c r="F1095" i="6" s="1"/>
  <c r="D1096" i="6"/>
  <c r="D1097" i="6"/>
  <c r="D1098" i="6"/>
  <c r="D1099" i="6"/>
  <c r="F1099" i="6" s="1"/>
  <c r="D1100" i="6"/>
  <c r="F1100" i="6" s="1"/>
  <c r="D1101" i="6"/>
  <c r="F1101" i="6" s="1"/>
  <c r="D1102" i="6"/>
  <c r="F1102" i="6" s="1"/>
  <c r="D1103" i="6"/>
  <c r="F1103" i="6" s="1"/>
  <c r="D1104" i="6"/>
  <c r="D1105" i="6"/>
  <c r="D1106" i="6"/>
  <c r="D1087" i="6"/>
  <c r="D1108" i="6" s="1"/>
  <c r="E1106" i="6"/>
  <c r="F1106" i="6" s="1"/>
  <c r="E1105" i="6"/>
  <c r="F1105" i="6" s="1"/>
  <c r="E1104" i="6"/>
  <c r="E1103" i="6"/>
  <c r="E1102" i="6"/>
  <c r="E1101" i="6"/>
  <c r="E1100" i="6"/>
  <c r="E1099" i="6"/>
  <c r="E1098" i="6"/>
  <c r="E1097" i="6"/>
  <c r="F1097" i="6" s="1"/>
  <c r="E1096" i="6"/>
  <c r="E1095" i="6"/>
  <c r="E1094" i="6"/>
  <c r="E1093" i="6"/>
  <c r="E1092" i="6"/>
  <c r="E1091" i="6"/>
  <c r="E1090" i="6"/>
  <c r="E1089" i="6"/>
  <c r="F1089" i="6" s="1"/>
  <c r="E1088" i="6"/>
  <c r="E1087" i="6"/>
  <c r="F1087" i="6" s="1"/>
  <c r="F1079" i="6"/>
  <c r="F1077" i="6"/>
  <c r="D1019" i="6"/>
  <c r="E1019" i="6"/>
  <c r="E1024" i="6" s="1"/>
  <c r="D1020" i="6"/>
  <c r="F1020" i="6" s="1"/>
  <c r="E1020" i="6"/>
  <c r="D1021" i="6"/>
  <c r="E1021" i="6"/>
  <c r="F1021" i="6" s="1"/>
  <c r="D1022" i="6"/>
  <c r="F1022" i="6" s="1"/>
  <c r="E1022" i="6"/>
  <c r="E1018" i="6"/>
  <c r="D1018" i="6"/>
  <c r="D1024" i="6" s="1"/>
  <c r="F1024" i="6" s="1"/>
  <c r="F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E1005" i="6"/>
  <c r="E1006" i="6"/>
  <c r="E1007" i="6"/>
  <c r="E1008" i="6"/>
  <c r="E1009" i="6"/>
  <c r="E1010" i="6"/>
  <c r="E1011" i="6"/>
  <c r="E992" i="6"/>
  <c r="E1013" i="6" s="1"/>
  <c r="D992" i="6"/>
  <c r="D1013" i="6" s="1"/>
  <c r="F1013" i="6" s="1"/>
  <c r="D993" i="6"/>
  <c r="F993" i="6" s="1"/>
  <c r="D994" i="6"/>
  <c r="F994" i="6" s="1"/>
  <c r="D995" i="6"/>
  <c r="F995" i="6" s="1"/>
  <c r="D996" i="6"/>
  <c r="F996" i="6" s="1"/>
  <c r="D997" i="6"/>
  <c r="F997" i="6" s="1"/>
  <c r="D998" i="6"/>
  <c r="F998" i="6" s="1"/>
  <c r="D999" i="6"/>
  <c r="F999" i="6" s="1"/>
  <c r="D1000" i="6"/>
  <c r="F1000" i="6" s="1"/>
  <c r="D1001" i="6"/>
  <c r="F1001" i="6" s="1"/>
  <c r="D1002" i="6"/>
  <c r="F1002" i="6" s="1"/>
  <c r="D1003" i="6"/>
  <c r="F1003" i="6" s="1"/>
  <c r="D1004" i="6"/>
  <c r="F1004" i="6" s="1"/>
  <c r="D1005" i="6"/>
  <c r="F1005" i="6" s="1"/>
  <c r="D1006" i="6"/>
  <c r="F1006" i="6" s="1"/>
  <c r="D1007" i="6"/>
  <c r="F1007" i="6" s="1"/>
  <c r="D1008" i="6"/>
  <c r="F1008" i="6" s="1"/>
  <c r="D1009" i="6"/>
  <c r="F1009" i="6" s="1"/>
  <c r="D1010" i="6"/>
  <c r="F1010" i="6" s="1"/>
  <c r="D1011" i="6"/>
  <c r="F1011" i="6" s="1"/>
  <c r="F984" i="6"/>
  <c r="F982" i="6"/>
  <c r="F925" i="6"/>
  <c r="F927" i="6"/>
  <c r="E924" i="6"/>
  <c r="E925" i="6"/>
  <c r="E926" i="6"/>
  <c r="E927" i="6"/>
  <c r="E923" i="6"/>
  <c r="E929" i="6" s="1"/>
  <c r="D924" i="6"/>
  <c r="F924" i="6" s="1"/>
  <c r="D925" i="6"/>
  <c r="D926" i="6"/>
  <c r="F926" i="6" s="1"/>
  <c r="D927" i="6"/>
  <c r="D923" i="6"/>
  <c r="D929" i="6" s="1"/>
  <c r="F899" i="6"/>
  <c r="F905" i="6"/>
  <c r="F907" i="6"/>
  <c r="F913" i="6"/>
  <c r="F915" i="6"/>
  <c r="E898" i="6"/>
  <c r="E899" i="6"/>
  <c r="E900" i="6"/>
  <c r="E901" i="6"/>
  <c r="E918" i="6" s="1"/>
  <c r="E902" i="6"/>
  <c r="E903" i="6"/>
  <c r="F903" i="6" s="1"/>
  <c r="E904" i="6"/>
  <c r="F904" i="6" s="1"/>
  <c r="E905" i="6"/>
  <c r="E906" i="6"/>
  <c r="E907" i="6"/>
  <c r="E908" i="6"/>
  <c r="E909" i="6"/>
  <c r="E910" i="6"/>
  <c r="E911" i="6"/>
  <c r="F911" i="6" s="1"/>
  <c r="E912" i="6"/>
  <c r="F912" i="6" s="1"/>
  <c r="E913" i="6"/>
  <c r="E914" i="6"/>
  <c r="E915" i="6"/>
  <c r="E916" i="6"/>
  <c r="D898" i="6"/>
  <c r="F898" i="6" s="1"/>
  <c r="D899" i="6"/>
  <c r="D900" i="6"/>
  <c r="F900" i="6" s="1"/>
  <c r="D901" i="6"/>
  <c r="F901" i="6" s="1"/>
  <c r="D902" i="6"/>
  <c r="F902" i="6" s="1"/>
  <c r="D903" i="6"/>
  <c r="D904" i="6"/>
  <c r="D905" i="6"/>
  <c r="D906" i="6"/>
  <c r="F906" i="6" s="1"/>
  <c r="D907" i="6"/>
  <c r="D908" i="6"/>
  <c r="F908" i="6" s="1"/>
  <c r="D909" i="6"/>
  <c r="F909" i="6" s="1"/>
  <c r="D910" i="6"/>
  <c r="F910" i="6" s="1"/>
  <c r="D911" i="6"/>
  <c r="D912" i="6"/>
  <c r="D913" i="6"/>
  <c r="D914" i="6"/>
  <c r="F914" i="6" s="1"/>
  <c r="D915" i="6"/>
  <c r="D916" i="6"/>
  <c r="F916" i="6" s="1"/>
  <c r="D897" i="6"/>
  <c r="D918" i="6" s="1"/>
  <c r="F918" i="6" s="1"/>
  <c r="E897" i="6"/>
  <c r="F889" i="6"/>
  <c r="F887" i="6"/>
  <c r="F891" i="6" s="1"/>
  <c r="G807" i="6"/>
  <c r="G827" i="6" s="1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24" i="6"/>
  <c r="F825" i="6"/>
  <c r="F806" i="6"/>
  <c r="F827" i="6" s="1"/>
  <c r="D800" i="6"/>
  <c r="D795" i="6"/>
  <c r="E795" i="6"/>
  <c r="D796" i="6"/>
  <c r="E796" i="6"/>
  <c r="D797" i="6"/>
  <c r="E797" i="6"/>
  <c r="F797" i="6" s="1"/>
  <c r="D798" i="6"/>
  <c r="E798" i="6"/>
  <c r="E794" i="6"/>
  <c r="E800" i="6" s="1"/>
  <c r="D794" i="6"/>
  <c r="E769" i="6"/>
  <c r="F769" i="6" s="1"/>
  <c r="E770" i="6"/>
  <c r="E771" i="6"/>
  <c r="F771" i="6" s="1"/>
  <c r="E772" i="6"/>
  <c r="E773" i="6"/>
  <c r="F773" i="6" s="1"/>
  <c r="E774" i="6"/>
  <c r="F770" i="6" s="1"/>
  <c r="E775" i="6"/>
  <c r="E776" i="6"/>
  <c r="F776" i="6" s="1"/>
  <c r="E777" i="6"/>
  <c r="F777" i="6" s="1"/>
  <c r="E778" i="6"/>
  <c r="E779" i="6"/>
  <c r="F779" i="6" s="1"/>
  <c r="E780" i="6"/>
  <c r="E781" i="6"/>
  <c r="F781" i="6" s="1"/>
  <c r="E782" i="6"/>
  <c r="F782" i="6" s="1"/>
  <c r="E783" i="6"/>
  <c r="E784" i="6"/>
  <c r="F784" i="6" s="1"/>
  <c r="E785" i="6"/>
  <c r="F785" i="6" s="1"/>
  <c r="E786" i="6"/>
  <c r="E787" i="6"/>
  <c r="F787" i="6" s="1"/>
  <c r="E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68" i="6"/>
  <c r="D789" i="6" s="1"/>
  <c r="F763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688" i="6"/>
  <c r="G709" i="6" s="1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688" i="6"/>
  <c r="F709" i="6" s="1"/>
  <c r="D677" i="6"/>
  <c r="E677" i="6"/>
  <c r="F677" i="6" s="1"/>
  <c r="D678" i="6"/>
  <c r="E678" i="6"/>
  <c r="F679" i="6" s="1"/>
  <c r="D679" i="6"/>
  <c r="E679" i="6"/>
  <c r="D680" i="6"/>
  <c r="E680" i="6"/>
  <c r="E676" i="6"/>
  <c r="F680" i="6" s="1"/>
  <c r="D676" i="6"/>
  <c r="D682" i="6" s="1"/>
  <c r="F658" i="6"/>
  <c r="F668" i="6"/>
  <c r="E651" i="6"/>
  <c r="E652" i="6"/>
  <c r="E653" i="6"/>
  <c r="E654" i="6"/>
  <c r="E655" i="6"/>
  <c r="E656" i="6"/>
  <c r="F656" i="6" s="1"/>
  <c r="E657" i="6"/>
  <c r="E658" i="6"/>
  <c r="E659" i="6"/>
  <c r="E660" i="6"/>
  <c r="E661" i="6"/>
  <c r="E662" i="6"/>
  <c r="E663" i="6"/>
  <c r="E664" i="6"/>
  <c r="F664" i="6" s="1"/>
  <c r="E665" i="6"/>
  <c r="E666" i="6"/>
  <c r="E667" i="6"/>
  <c r="E668" i="6"/>
  <c r="E669" i="6"/>
  <c r="E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50" i="6"/>
  <c r="F645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70" i="6"/>
  <c r="F561" i="6"/>
  <c r="D559" i="6"/>
  <c r="E559" i="6"/>
  <c r="F562" i="6" s="1"/>
  <c r="D560" i="6"/>
  <c r="E560" i="6"/>
  <c r="D561" i="6"/>
  <c r="E561" i="6"/>
  <c r="D562" i="6"/>
  <c r="E562" i="6"/>
  <c r="E558" i="6"/>
  <c r="D558" i="6"/>
  <c r="D564" i="6" s="1"/>
  <c r="F540" i="6"/>
  <c r="F548" i="6"/>
  <c r="F549" i="6"/>
  <c r="E533" i="6"/>
  <c r="E534" i="6"/>
  <c r="E535" i="6"/>
  <c r="E536" i="6"/>
  <c r="F536" i="6" s="1"/>
  <c r="E537" i="6"/>
  <c r="E538" i="6"/>
  <c r="E539" i="6"/>
  <c r="F539" i="6" s="1"/>
  <c r="E540" i="6"/>
  <c r="E541" i="6"/>
  <c r="E542" i="6"/>
  <c r="E543" i="6"/>
  <c r="E544" i="6"/>
  <c r="F544" i="6" s="1"/>
  <c r="E545" i="6"/>
  <c r="E546" i="6"/>
  <c r="E547" i="6"/>
  <c r="F547" i="6" s="1"/>
  <c r="E548" i="6"/>
  <c r="E549" i="6"/>
  <c r="E550" i="6"/>
  <c r="F550" i="6" s="1"/>
  <c r="E551" i="6"/>
  <c r="E532" i="6"/>
  <c r="F533" i="6" s="1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32" i="6"/>
  <c r="F527" i="6"/>
  <c r="D449" i="6"/>
  <c r="F449" i="6" s="1"/>
  <c r="E449" i="6"/>
  <c r="D450" i="6"/>
  <c r="E450" i="6"/>
  <c r="D451" i="6"/>
  <c r="E451" i="6"/>
  <c r="F451" i="6" s="1"/>
  <c r="D452" i="6"/>
  <c r="E452" i="6"/>
  <c r="D453" i="6"/>
  <c r="F453" i="6" s="1"/>
  <c r="E453" i="6"/>
  <c r="D454" i="6"/>
  <c r="E454" i="6"/>
  <c r="D455" i="6"/>
  <c r="F455" i="6" s="1"/>
  <c r="E455" i="6"/>
  <c r="D456" i="6"/>
  <c r="E456" i="6"/>
  <c r="D457" i="6"/>
  <c r="F457" i="6" s="1"/>
  <c r="E457" i="6"/>
  <c r="D458" i="6"/>
  <c r="E458" i="6"/>
  <c r="F458" i="6" s="1"/>
  <c r="D459" i="6"/>
  <c r="E459" i="6"/>
  <c r="F459" i="6"/>
  <c r="D460" i="6"/>
  <c r="E460" i="6"/>
  <c r="D461" i="6"/>
  <c r="F461" i="6" s="1"/>
  <c r="E461" i="6"/>
  <c r="D462" i="6"/>
  <c r="E462" i="6"/>
  <c r="D463" i="6"/>
  <c r="E463" i="6"/>
  <c r="F463" i="6"/>
  <c r="D464" i="6"/>
  <c r="F464" i="6" s="1"/>
  <c r="E464" i="6"/>
  <c r="D465" i="6"/>
  <c r="E465" i="6"/>
  <c r="D466" i="6"/>
  <c r="E466" i="6"/>
  <c r="F466" i="6" s="1"/>
  <c r="E448" i="6"/>
  <c r="D448" i="6"/>
  <c r="E436" i="6"/>
  <c r="E437" i="6"/>
  <c r="E438" i="6"/>
  <c r="E439" i="6"/>
  <c r="E440" i="6"/>
  <c r="E441" i="6"/>
  <c r="E442" i="6"/>
  <c r="E435" i="6"/>
  <c r="D436" i="6"/>
  <c r="F436" i="6" s="1"/>
  <c r="D437" i="6"/>
  <c r="F437" i="6" s="1"/>
  <c r="D438" i="6"/>
  <c r="D439" i="6"/>
  <c r="D440" i="6"/>
  <c r="D441" i="6"/>
  <c r="D442" i="6"/>
  <c r="D435" i="6"/>
  <c r="F440" i="6"/>
  <c r="F438" i="6"/>
  <c r="G427" i="6"/>
  <c r="G424" i="6"/>
  <c r="G429" i="6" s="1"/>
  <c r="D334" i="6"/>
  <c r="E334" i="6"/>
  <c r="D335" i="6"/>
  <c r="F335" i="6" s="1"/>
  <c r="E335" i="6"/>
  <c r="D336" i="6"/>
  <c r="E336" i="6"/>
  <c r="F336" i="6" s="1"/>
  <c r="D337" i="6"/>
  <c r="E337" i="6"/>
  <c r="F337" i="6"/>
  <c r="D338" i="6"/>
  <c r="E338" i="6"/>
  <c r="D339" i="6"/>
  <c r="F339" i="6" s="1"/>
  <c r="E339" i="6"/>
  <c r="D340" i="6"/>
  <c r="E340" i="6"/>
  <c r="D341" i="6"/>
  <c r="E341" i="6"/>
  <c r="F341" i="6"/>
  <c r="D342" i="6"/>
  <c r="F342" i="6" s="1"/>
  <c r="E342" i="6"/>
  <c r="D343" i="6"/>
  <c r="E343" i="6"/>
  <c r="D344" i="6"/>
  <c r="E344" i="6"/>
  <c r="F344" i="6" s="1"/>
  <c r="D345" i="6"/>
  <c r="E345" i="6"/>
  <c r="F345" i="6"/>
  <c r="D346" i="6"/>
  <c r="F346" i="6" s="1"/>
  <c r="E346" i="6"/>
  <c r="D347" i="6"/>
  <c r="F347" i="6" s="1"/>
  <c r="E347" i="6"/>
  <c r="D348" i="6"/>
  <c r="E348" i="6"/>
  <c r="F348" i="6" s="1"/>
  <c r="D349" i="6"/>
  <c r="E349" i="6"/>
  <c r="D350" i="6"/>
  <c r="E350" i="6"/>
  <c r="D351" i="6"/>
  <c r="E351" i="6"/>
  <c r="E333" i="6"/>
  <c r="D333" i="6"/>
  <c r="E321" i="6"/>
  <c r="E322" i="6"/>
  <c r="E323" i="6"/>
  <c r="E324" i="6"/>
  <c r="F324" i="6" s="1"/>
  <c r="E325" i="6"/>
  <c r="E326" i="6"/>
  <c r="E327" i="6"/>
  <c r="F327" i="6" s="1"/>
  <c r="E320" i="6"/>
  <c r="D320" i="6"/>
  <c r="D321" i="6"/>
  <c r="F321" i="6" s="1"/>
  <c r="D322" i="6"/>
  <c r="D323" i="6"/>
  <c r="F323" i="6" s="1"/>
  <c r="D324" i="6"/>
  <c r="D325" i="6"/>
  <c r="D326" i="6"/>
  <c r="F326" i="6" s="1"/>
  <c r="D327" i="6"/>
  <c r="F325" i="6"/>
  <c r="F322" i="6"/>
  <c r="G312" i="6"/>
  <c r="G309" i="6"/>
  <c r="G314" i="6" s="1"/>
  <c r="D219" i="6"/>
  <c r="E219" i="6"/>
  <c r="D220" i="6"/>
  <c r="E220" i="6"/>
  <c r="D221" i="6"/>
  <c r="F221" i="6" s="1"/>
  <c r="E221" i="6"/>
  <c r="D222" i="6"/>
  <c r="E222" i="6"/>
  <c r="D223" i="6"/>
  <c r="F223" i="6" s="1"/>
  <c r="E223" i="6"/>
  <c r="D224" i="6"/>
  <c r="E224" i="6"/>
  <c r="F224" i="6" s="1"/>
  <c r="D225" i="6"/>
  <c r="E225" i="6"/>
  <c r="F225" i="6"/>
  <c r="D226" i="6"/>
  <c r="F226" i="6" s="1"/>
  <c r="E226" i="6"/>
  <c r="D227" i="6"/>
  <c r="F227" i="6" s="1"/>
  <c r="E227" i="6"/>
  <c r="D228" i="6"/>
  <c r="E228" i="6"/>
  <c r="D229" i="6"/>
  <c r="E229" i="6"/>
  <c r="F229" i="6"/>
  <c r="D230" i="6"/>
  <c r="F230" i="6" s="1"/>
  <c r="E230" i="6"/>
  <c r="D231" i="6"/>
  <c r="F231" i="6" s="1"/>
  <c r="E231" i="6"/>
  <c r="D232" i="6"/>
  <c r="E232" i="6"/>
  <c r="D233" i="6"/>
  <c r="E233" i="6"/>
  <c r="D234" i="6"/>
  <c r="E234" i="6"/>
  <c r="F234" i="6" s="1"/>
  <c r="D235" i="6"/>
  <c r="E235" i="6"/>
  <c r="D236" i="6"/>
  <c r="E236" i="6"/>
  <c r="E218" i="6"/>
  <c r="D218" i="6"/>
  <c r="F209" i="6"/>
  <c r="E206" i="6"/>
  <c r="F206" i="6" s="1"/>
  <c r="E207" i="6"/>
  <c r="E208" i="6"/>
  <c r="E209" i="6"/>
  <c r="E210" i="6"/>
  <c r="E211" i="6"/>
  <c r="F211" i="6" s="1"/>
  <c r="E212" i="6"/>
  <c r="F212" i="6" s="1"/>
  <c r="E205" i="6"/>
  <c r="D205" i="6"/>
  <c r="F205" i="6" s="1"/>
  <c r="D206" i="6"/>
  <c r="D207" i="6"/>
  <c r="F207" i="6" s="1"/>
  <c r="D208" i="6"/>
  <c r="F208" i="6" s="1"/>
  <c r="D209" i="6"/>
  <c r="D210" i="6"/>
  <c r="F210" i="6" s="1"/>
  <c r="D211" i="6"/>
  <c r="D212" i="6"/>
  <c r="G197" i="6"/>
  <c r="G194" i="6"/>
  <c r="G116" i="6"/>
  <c r="G119" i="6"/>
  <c r="G50" i="6"/>
  <c r="G52" i="6" s="1"/>
  <c r="G47" i="6"/>
  <c r="D1110" i="5"/>
  <c r="D1111" i="5"/>
  <c r="D1112" i="5"/>
  <c r="D1113" i="5"/>
  <c r="D1114" i="5"/>
  <c r="D1115" i="5"/>
  <c r="D1116" i="5"/>
  <c r="D1117" i="5"/>
  <c r="D1118" i="5"/>
  <c r="D1119" i="5"/>
  <c r="D1120" i="5"/>
  <c r="D1121" i="5"/>
  <c r="D1109" i="5"/>
  <c r="D1123" i="5" s="1"/>
  <c r="D1090" i="5"/>
  <c r="D1091" i="5"/>
  <c r="D1092" i="5"/>
  <c r="D1104" i="5" s="1"/>
  <c r="D1093" i="5"/>
  <c r="D1094" i="5"/>
  <c r="D1095" i="5"/>
  <c r="D1096" i="5"/>
  <c r="D1097" i="5"/>
  <c r="D1098" i="5"/>
  <c r="D1099" i="5"/>
  <c r="D1100" i="5"/>
  <c r="D1101" i="5"/>
  <c r="D1102" i="5"/>
  <c r="D1089" i="5"/>
  <c r="F1084" i="5"/>
  <c r="D1022" i="5"/>
  <c r="D1035" i="5" s="1"/>
  <c r="D1023" i="5"/>
  <c r="D1024" i="5"/>
  <c r="D1025" i="5"/>
  <c r="D1026" i="5"/>
  <c r="D1027" i="5"/>
  <c r="D1028" i="5"/>
  <c r="D1029" i="5"/>
  <c r="D1030" i="5"/>
  <c r="D1031" i="5"/>
  <c r="D1032" i="5"/>
  <c r="D1033" i="5"/>
  <c r="D1021" i="5"/>
  <c r="D1002" i="5"/>
  <c r="D1016" i="5" s="1"/>
  <c r="D1003" i="5"/>
  <c r="D1004" i="5"/>
  <c r="D1005" i="5"/>
  <c r="D1006" i="5"/>
  <c r="D1007" i="5"/>
  <c r="D1008" i="5"/>
  <c r="D1009" i="5"/>
  <c r="D1010" i="5"/>
  <c r="D1011" i="5"/>
  <c r="D1012" i="5"/>
  <c r="D1013" i="5"/>
  <c r="D1014" i="5"/>
  <c r="D1001" i="5"/>
  <c r="F996" i="5"/>
  <c r="D934" i="5"/>
  <c r="D935" i="5"/>
  <c r="D936" i="5"/>
  <c r="D937" i="5"/>
  <c r="D938" i="5"/>
  <c r="D939" i="5"/>
  <c r="D940" i="5"/>
  <c r="D941" i="5"/>
  <c r="D942" i="5"/>
  <c r="D943" i="5"/>
  <c r="D944" i="5"/>
  <c r="D945" i="5"/>
  <c r="D933" i="5"/>
  <c r="D947" i="5" s="1"/>
  <c r="D914" i="5"/>
  <c r="D915" i="5"/>
  <c r="D916" i="5"/>
  <c r="D917" i="5"/>
  <c r="D918" i="5"/>
  <c r="D919" i="5"/>
  <c r="D920" i="5"/>
  <c r="D921" i="5"/>
  <c r="D922" i="5"/>
  <c r="D923" i="5"/>
  <c r="D924" i="5"/>
  <c r="D925" i="5"/>
  <c r="D926" i="5"/>
  <c r="D913" i="5"/>
  <c r="F908" i="5"/>
  <c r="D841" i="5"/>
  <c r="E841" i="5"/>
  <c r="D842" i="5"/>
  <c r="F842" i="5" s="1"/>
  <c r="E842" i="5"/>
  <c r="D843" i="5"/>
  <c r="E843" i="5"/>
  <c r="D844" i="5"/>
  <c r="E844" i="5"/>
  <c r="F844" i="5" s="1"/>
  <c r="D845" i="5"/>
  <c r="F845" i="5" s="1"/>
  <c r="E845" i="5"/>
  <c r="D846" i="5"/>
  <c r="F846" i="5" s="1"/>
  <c r="E846" i="5"/>
  <c r="D847" i="5"/>
  <c r="E847" i="5"/>
  <c r="D848" i="5"/>
  <c r="F848" i="5" s="1"/>
  <c r="E848" i="5"/>
  <c r="D849" i="5"/>
  <c r="E849" i="5"/>
  <c r="D850" i="5"/>
  <c r="E850" i="5"/>
  <c r="D851" i="5"/>
  <c r="E851" i="5"/>
  <c r="F851" i="5" s="1"/>
  <c r="D852" i="5"/>
  <c r="E852" i="5"/>
  <c r="F852" i="5" s="1"/>
  <c r="E840" i="5"/>
  <c r="D840" i="5"/>
  <c r="D823" i="5"/>
  <c r="F823" i="5" s="1"/>
  <c r="E823" i="5"/>
  <c r="D824" i="5"/>
  <c r="F824" i="5" s="1"/>
  <c r="E824" i="5"/>
  <c r="D825" i="5"/>
  <c r="E825" i="5"/>
  <c r="D826" i="5"/>
  <c r="E826" i="5"/>
  <c r="F826" i="5"/>
  <c r="D827" i="5"/>
  <c r="E827" i="5"/>
  <c r="D828" i="5"/>
  <c r="E828" i="5"/>
  <c r="D829" i="5"/>
  <c r="E829" i="5"/>
  <c r="F829" i="5" s="1"/>
  <c r="D830" i="5"/>
  <c r="E830" i="5"/>
  <c r="D831" i="5"/>
  <c r="F831" i="5" s="1"/>
  <c r="E831" i="5"/>
  <c r="D832" i="5"/>
  <c r="E832" i="5"/>
  <c r="D833" i="5"/>
  <c r="E833" i="5"/>
  <c r="F833" i="5" s="1"/>
  <c r="D834" i="5"/>
  <c r="E834" i="5"/>
  <c r="F834" i="5"/>
  <c r="D835" i="5"/>
  <c r="E835" i="5"/>
  <c r="E822" i="5"/>
  <c r="D822" i="5"/>
  <c r="F816" i="5"/>
  <c r="F815" i="5"/>
  <c r="D754" i="5"/>
  <c r="E754" i="5"/>
  <c r="D755" i="5"/>
  <c r="E755" i="5"/>
  <c r="D756" i="5"/>
  <c r="E756" i="5"/>
  <c r="F756" i="5" s="1"/>
  <c r="D757" i="5"/>
  <c r="F757" i="5" s="1"/>
  <c r="E757" i="5"/>
  <c r="D758" i="5"/>
  <c r="F758" i="5" s="1"/>
  <c r="E758" i="5"/>
  <c r="D759" i="5"/>
  <c r="F759" i="5" s="1"/>
  <c r="E759" i="5"/>
  <c r="D760" i="5"/>
  <c r="E760" i="5"/>
  <c r="F760" i="5" s="1"/>
  <c r="D761" i="5"/>
  <c r="E761" i="5"/>
  <c r="F761" i="5"/>
  <c r="D762" i="5"/>
  <c r="E762" i="5"/>
  <c r="D763" i="5"/>
  <c r="E763" i="5"/>
  <c r="D764" i="5"/>
  <c r="E764" i="5"/>
  <c r="D765" i="5"/>
  <c r="E765" i="5"/>
  <c r="F765" i="5" s="1"/>
  <c r="E753" i="5"/>
  <c r="D753" i="5"/>
  <c r="D736" i="5"/>
  <c r="E736" i="5"/>
  <c r="D737" i="5"/>
  <c r="F737" i="5" s="1"/>
  <c r="E737" i="5"/>
  <c r="D738" i="5"/>
  <c r="E738" i="5"/>
  <c r="D739" i="5"/>
  <c r="F739" i="5" s="1"/>
  <c r="E739" i="5"/>
  <c r="D740" i="5"/>
  <c r="E740" i="5"/>
  <c r="D741" i="5"/>
  <c r="E741" i="5"/>
  <c r="D742" i="5"/>
  <c r="E742" i="5"/>
  <c r="F742" i="5" s="1"/>
  <c r="D743" i="5"/>
  <c r="F743" i="5" s="1"/>
  <c r="E743" i="5"/>
  <c r="D744" i="5"/>
  <c r="F744" i="5" s="1"/>
  <c r="E744" i="5"/>
  <c r="D745" i="5"/>
  <c r="F745" i="5" s="1"/>
  <c r="E745" i="5"/>
  <c r="D746" i="5"/>
  <c r="E746" i="5"/>
  <c r="F746" i="5" s="1"/>
  <c r="D747" i="5"/>
  <c r="E747" i="5"/>
  <c r="F747" i="5"/>
  <c r="D748" i="5"/>
  <c r="E748" i="5"/>
  <c r="E735" i="5"/>
  <c r="D735" i="5"/>
  <c r="F729" i="5"/>
  <c r="F728" i="5"/>
  <c r="D667" i="5"/>
  <c r="E667" i="5"/>
  <c r="D668" i="5"/>
  <c r="E668" i="5"/>
  <c r="D669" i="5"/>
  <c r="E669" i="5"/>
  <c r="F669" i="5" s="1"/>
  <c r="D670" i="5"/>
  <c r="F670" i="5" s="1"/>
  <c r="E670" i="5"/>
  <c r="D671" i="5"/>
  <c r="F671" i="5" s="1"/>
  <c r="E671" i="5"/>
  <c r="D672" i="5"/>
  <c r="F672" i="5" s="1"/>
  <c r="E672" i="5"/>
  <c r="D673" i="5"/>
  <c r="E673" i="5"/>
  <c r="F673" i="5" s="1"/>
  <c r="D674" i="5"/>
  <c r="E674" i="5"/>
  <c r="F674" i="5"/>
  <c r="D675" i="5"/>
  <c r="E675" i="5"/>
  <c r="D676" i="5"/>
  <c r="E676" i="5"/>
  <c r="D677" i="5"/>
  <c r="F677" i="5" s="1"/>
  <c r="E677" i="5"/>
  <c r="D678" i="5"/>
  <c r="E678" i="5"/>
  <c r="E666" i="5"/>
  <c r="D666" i="5"/>
  <c r="D649" i="5"/>
  <c r="F649" i="5" s="1"/>
  <c r="E649" i="5"/>
  <c r="D650" i="5"/>
  <c r="F650" i="5" s="1"/>
  <c r="E650" i="5"/>
  <c r="D651" i="5"/>
  <c r="E651" i="5"/>
  <c r="D652" i="5"/>
  <c r="E652" i="5"/>
  <c r="F652" i="5"/>
  <c r="D653" i="5"/>
  <c r="E653" i="5"/>
  <c r="D654" i="5"/>
  <c r="E654" i="5"/>
  <c r="D655" i="5"/>
  <c r="E655" i="5"/>
  <c r="F655" i="5" s="1"/>
  <c r="D656" i="5"/>
  <c r="E656" i="5"/>
  <c r="F656" i="5" s="1"/>
  <c r="D657" i="5"/>
  <c r="F657" i="5" s="1"/>
  <c r="E657" i="5"/>
  <c r="D658" i="5"/>
  <c r="F658" i="5" s="1"/>
  <c r="E658" i="5"/>
  <c r="D659" i="5"/>
  <c r="E659" i="5"/>
  <c r="D660" i="5"/>
  <c r="E660" i="5"/>
  <c r="F660" i="5"/>
  <c r="D661" i="5"/>
  <c r="E661" i="5"/>
  <c r="E648" i="5"/>
  <c r="D648" i="5"/>
  <c r="F642" i="5"/>
  <c r="F641" i="5"/>
  <c r="F643" i="5" s="1"/>
  <c r="D580" i="5"/>
  <c r="E580" i="5"/>
  <c r="D581" i="5"/>
  <c r="E581" i="5"/>
  <c r="D582" i="5"/>
  <c r="E582" i="5"/>
  <c r="F582" i="5" s="1"/>
  <c r="D583" i="5"/>
  <c r="E583" i="5"/>
  <c r="F583" i="5" s="1"/>
  <c r="D584" i="5"/>
  <c r="F584" i="5" s="1"/>
  <c r="E584" i="5"/>
  <c r="D585" i="5"/>
  <c r="F585" i="5" s="1"/>
  <c r="E585" i="5"/>
  <c r="D586" i="5"/>
  <c r="E586" i="5"/>
  <c r="D587" i="5"/>
  <c r="E587" i="5"/>
  <c r="F587" i="5"/>
  <c r="D588" i="5"/>
  <c r="E588" i="5"/>
  <c r="D589" i="5"/>
  <c r="E589" i="5"/>
  <c r="D590" i="5"/>
  <c r="E590" i="5"/>
  <c r="F590" i="5" s="1"/>
  <c r="D591" i="5"/>
  <c r="F591" i="5" s="1"/>
  <c r="E591" i="5"/>
  <c r="E579" i="5"/>
  <c r="D579" i="5"/>
  <c r="F562" i="5"/>
  <c r="F565" i="5"/>
  <c r="F567" i="5"/>
  <c r="F570" i="5"/>
  <c r="F572" i="5"/>
  <c r="F573" i="5"/>
  <c r="F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61" i="5"/>
  <c r="D562" i="5"/>
  <c r="D563" i="5"/>
  <c r="F563" i="5" s="1"/>
  <c r="D564" i="5"/>
  <c r="F564" i="5" s="1"/>
  <c r="D565" i="5"/>
  <c r="D566" i="5"/>
  <c r="F566" i="5" s="1"/>
  <c r="D567" i="5"/>
  <c r="D568" i="5"/>
  <c r="F568" i="5" s="1"/>
  <c r="D569" i="5"/>
  <c r="D570" i="5"/>
  <c r="D571" i="5"/>
  <c r="F571" i="5" s="1"/>
  <c r="D572" i="5"/>
  <c r="D573" i="5"/>
  <c r="D574" i="5"/>
  <c r="F574" i="5" s="1"/>
  <c r="D561" i="5"/>
  <c r="F556" i="5"/>
  <c r="F555" i="5"/>
  <c r="F554" i="5"/>
  <c r="D483" i="5"/>
  <c r="D484" i="5"/>
  <c r="D486" i="5"/>
  <c r="D489" i="5"/>
  <c r="D490" i="5"/>
  <c r="D482" i="5"/>
  <c r="D465" i="5"/>
  <c r="D466" i="5"/>
  <c r="D467" i="5"/>
  <c r="D468" i="5"/>
  <c r="D469" i="5"/>
  <c r="D473" i="5"/>
  <c r="D475" i="5"/>
  <c r="D476" i="5"/>
  <c r="D477" i="5"/>
  <c r="O444" i="5"/>
  <c r="O445" i="5"/>
  <c r="D470" i="5" s="1"/>
  <c r="O446" i="5"/>
  <c r="O447" i="5"/>
  <c r="O448" i="5"/>
  <c r="D471" i="5" s="1"/>
  <c r="O449" i="5"/>
  <c r="D485" i="5" s="1"/>
  <c r="O450" i="5"/>
  <c r="O451" i="5"/>
  <c r="D493" i="5" s="1"/>
  <c r="O452" i="5"/>
  <c r="D487" i="5" s="1"/>
  <c r="O453" i="5"/>
  <c r="O454" i="5"/>
  <c r="O455" i="5"/>
  <c r="D472" i="5" s="1"/>
  <c r="O456" i="5"/>
  <c r="D492" i="5" s="1"/>
  <c r="O457" i="5"/>
  <c r="D474" i="5" s="1"/>
  <c r="O458" i="5"/>
  <c r="O459" i="5"/>
  <c r="O443" i="5"/>
  <c r="D491" i="5" s="1"/>
  <c r="D429" i="5"/>
  <c r="D432" i="5"/>
  <c r="D435" i="5"/>
  <c r="D436" i="5"/>
  <c r="D438" i="5"/>
  <c r="D426" i="5"/>
  <c r="D409" i="5"/>
  <c r="D411" i="5"/>
  <c r="D412" i="5"/>
  <c r="D413" i="5"/>
  <c r="D416" i="5"/>
  <c r="D417" i="5"/>
  <c r="D421" i="5"/>
  <c r="O388" i="5"/>
  <c r="D437" i="5" s="1"/>
  <c r="O389" i="5"/>
  <c r="D418" i="5" s="1"/>
  <c r="O390" i="5"/>
  <c r="D420" i="5" s="1"/>
  <c r="O391" i="5"/>
  <c r="O392" i="5"/>
  <c r="D415" i="5" s="1"/>
  <c r="O393" i="5"/>
  <c r="O394" i="5"/>
  <c r="D431" i="5" s="1"/>
  <c r="O395" i="5"/>
  <c r="O396" i="5"/>
  <c r="D428" i="5" s="1"/>
  <c r="O397" i="5"/>
  <c r="D433" i="5" s="1"/>
  <c r="O398" i="5"/>
  <c r="D410" i="5" s="1"/>
  <c r="O399" i="5"/>
  <c r="O400" i="5"/>
  <c r="O401" i="5"/>
  <c r="O402" i="5"/>
  <c r="D430" i="5" s="1"/>
  <c r="O403" i="5"/>
  <c r="D434" i="5" s="1"/>
  <c r="O387" i="5"/>
  <c r="D427" i="5" s="1"/>
  <c r="D376" i="5"/>
  <c r="D377" i="5"/>
  <c r="D378" i="5"/>
  <c r="D380" i="5"/>
  <c r="D381" i="5"/>
  <c r="D382" i="5"/>
  <c r="D354" i="5"/>
  <c r="D355" i="5"/>
  <c r="D356" i="5"/>
  <c r="D357" i="5"/>
  <c r="D359" i="5"/>
  <c r="D360" i="5"/>
  <c r="D365" i="5"/>
  <c r="O332" i="5"/>
  <c r="D358" i="5" s="1"/>
  <c r="O333" i="5"/>
  <c r="O334" i="5"/>
  <c r="O335" i="5"/>
  <c r="O336" i="5"/>
  <c r="O337" i="5"/>
  <c r="D371" i="5" s="1"/>
  <c r="O338" i="5"/>
  <c r="O339" i="5"/>
  <c r="D363" i="5" s="1"/>
  <c r="O340" i="5"/>
  <c r="D362" i="5" s="1"/>
  <c r="O341" i="5"/>
  <c r="O342" i="5"/>
  <c r="O343" i="5"/>
  <c r="O344" i="5"/>
  <c r="D375" i="5" s="1"/>
  <c r="O345" i="5"/>
  <c r="D372" i="5" s="1"/>
  <c r="O346" i="5"/>
  <c r="D379" i="5" s="1"/>
  <c r="O347" i="5"/>
  <c r="O331" i="5"/>
  <c r="D370" i="5" s="1"/>
  <c r="D318" i="5"/>
  <c r="D319" i="5"/>
  <c r="D323" i="5"/>
  <c r="D324" i="5"/>
  <c r="D298" i="5"/>
  <c r="D299" i="5"/>
  <c r="D301" i="5"/>
  <c r="D302" i="5"/>
  <c r="D304" i="5"/>
  <c r="D305" i="5"/>
  <c r="D306" i="5"/>
  <c r="D307" i="5"/>
  <c r="D309" i="5"/>
  <c r="D296" i="5"/>
  <c r="O276" i="5"/>
  <c r="D303" i="5" s="1"/>
  <c r="O277" i="5"/>
  <c r="O278" i="5"/>
  <c r="O279" i="5"/>
  <c r="D326" i="5" s="1"/>
  <c r="O280" i="5"/>
  <c r="D297" i="5" s="1"/>
  <c r="O281" i="5"/>
  <c r="O282" i="5"/>
  <c r="D320" i="5" s="1"/>
  <c r="O283" i="5"/>
  <c r="D322" i="5" s="1"/>
  <c r="O284" i="5"/>
  <c r="D300" i="5" s="1"/>
  <c r="O285" i="5"/>
  <c r="D325" i="5" s="1"/>
  <c r="O286" i="5"/>
  <c r="O287" i="5"/>
  <c r="D314" i="5" s="1"/>
  <c r="O288" i="5"/>
  <c r="O289" i="5"/>
  <c r="O290" i="5"/>
  <c r="O291" i="5"/>
  <c r="D308" i="5" s="1"/>
  <c r="O275" i="5"/>
  <c r="D321" i="5" s="1"/>
  <c r="E249" i="5"/>
  <c r="E250" i="5"/>
  <c r="E251" i="5"/>
  <c r="F251" i="5" s="1"/>
  <c r="G251" i="5" s="1"/>
  <c r="E252" i="5"/>
  <c r="F252" i="5" s="1"/>
  <c r="G252" i="5" s="1"/>
  <c r="E253" i="5"/>
  <c r="F253" i="5" s="1"/>
  <c r="G253" i="5" s="1"/>
  <c r="E254" i="5"/>
  <c r="F254" i="5" s="1"/>
  <c r="G254" i="5" s="1"/>
  <c r="E255" i="5"/>
  <c r="F255" i="5" s="1"/>
  <c r="G255" i="5" s="1"/>
  <c r="E256" i="5"/>
  <c r="F256" i="5" s="1"/>
  <c r="G256" i="5" s="1"/>
  <c r="E257" i="5"/>
  <c r="E258" i="5"/>
  <c r="E259" i="5"/>
  <c r="F259" i="5" s="1"/>
  <c r="G259" i="5" s="1"/>
  <c r="E260" i="5"/>
  <c r="F260" i="5" s="1"/>
  <c r="G260" i="5" s="1"/>
  <c r="E261" i="5"/>
  <c r="E248" i="5"/>
  <c r="D249" i="5"/>
  <c r="F249" i="5" s="1"/>
  <c r="G249" i="5" s="1"/>
  <c r="D250" i="5"/>
  <c r="F250" i="5" s="1"/>
  <c r="G250" i="5" s="1"/>
  <c r="D251" i="5"/>
  <c r="D252" i="5"/>
  <c r="D253" i="5"/>
  <c r="D254" i="5"/>
  <c r="D255" i="5"/>
  <c r="D256" i="5"/>
  <c r="D257" i="5"/>
  <c r="D258" i="5"/>
  <c r="F258" i="5" s="1"/>
  <c r="G258" i="5" s="1"/>
  <c r="D259" i="5"/>
  <c r="D260" i="5"/>
  <c r="D261" i="5"/>
  <c r="F261" i="5" s="1"/>
  <c r="G261" i="5" s="1"/>
  <c r="D248" i="5"/>
  <c r="N203" i="5"/>
  <c r="O203" i="5" s="1"/>
  <c r="N204" i="5"/>
  <c r="O204" i="5"/>
  <c r="N205" i="5"/>
  <c r="O205" i="5" s="1"/>
  <c r="N206" i="5"/>
  <c r="O206" i="5" s="1"/>
  <c r="N207" i="5"/>
  <c r="O207" i="5" s="1"/>
  <c r="N208" i="5"/>
  <c r="O208" i="5"/>
  <c r="N209" i="5"/>
  <c r="O209" i="5" s="1"/>
  <c r="N210" i="5"/>
  <c r="O210" i="5"/>
  <c r="N211" i="5"/>
  <c r="O211" i="5" s="1"/>
  <c r="N212" i="5"/>
  <c r="O212" i="5"/>
  <c r="N213" i="5"/>
  <c r="O213" i="5" s="1"/>
  <c r="N214" i="5"/>
  <c r="O214" i="5" s="1"/>
  <c r="N215" i="5"/>
  <c r="O215" i="5" s="1"/>
  <c r="N216" i="5"/>
  <c r="O216" i="5" s="1"/>
  <c r="N217" i="5"/>
  <c r="O217" i="5" s="1"/>
  <c r="N218" i="5"/>
  <c r="O218" i="5" s="1"/>
  <c r="N219" i="5"/>
  <c r="O219" i="5" s="1"/>
  <c r="N220" i="5"/>
  <c r="O220" i="5"/>
  <c r="N221" i="5"/>
  <c r="O221" i="5" s="1"/>
  <c r="N222" i="5"/>
  <c r="O222" i="5" s="1"/>
  <c r="N223" i="5"/>
  <c r="O223" i="5" s="1"/>
  <c r="N224" i="5"/>
  <c r="O224" i="5" s="1"/>
  <c r="N225" i="5"/>
  <c r="O225" i="5" s="1"/>
  <c r="N226" i="5"/>
  <c r="O226" i="5"/>
  <c r="N227" i="5"/>
  <c r="O227" i="5" s="1"/>
  <c r="N228" i="5"/>
  <c r="O228" i="5"/>
  <c r="N229" i="5"/>
  <c r="O229" i="5" s="1"/>
  <c r="N230" i="5"/>
  <c r="O230" i="5"/>
  <c r="N231" i="5"/>
  <c r="O231" i="5" s="1"/>
  <c r="N232" i="5"/>
  <c r="O232" i="5"/>
  <c r="N233" i="5"/>
  <c r="O233" i="5" s="1"/>
  <c r="N234" i="5"/>
  <c r="O234" i="5"/>
  <c r="N235" i="5"/>
  <c r="O235" i="5" s="1"/>
  <c r="N236" i="5"/>
  <c r="O236" i="5" s="1"/>
  <c r="N237" i="5"/>
  <c r="O237" i="5" s="1"/>
  <c r="N238" i="5"/>
  <c r="O238" i="5" s="1"/>
  <c r="N202" i="5"/>
  <c r="O202" i="5" s="1"/>
  <c r="E183" i="5"/>
  <c r="F183" i="5" s="1"/>
  <c r="G183" i="5" s="1"/>
  <c r="E184" i="5"/>
  <c r="F184" i="5" s="1"/>
  <c r="G184" i="5" s="1"/>
  <c r="E185" i="5"/>
  <c r="F185" i="5" s="1"/>
  <c r="G185" i="5" s="1"/>
  <c r="E186" i="5"/>
  <c r="E187" i="5"/>
  <c r="E188" i="5"/>
  <c r="E189" i="5"/>
  <c r="F189" i="5" s="1"/>
  <c r="G189" i="5" s="1"/>
  <c r="E190" i="5"/>
  <c r="E191" i="5"/>
  <c r="F191" i="5" s="1"/>
  <c r="G191" i="5" s="1"/>
  <c r="E192" i="5"/>
  <c r="E193" i="5"/>
  <c r="F193" i="5" s="1"/>
  <c r="G193" i="5" s="1"/>
  <c r="E194" i="5"/>
  <c r="E195" i="5"/>
  <c r="F195" i="5" s="1"/>
  <c r="G195" i="5" s="1"/>
  <c r="E182" i="5"/>
  <c r="D182" i="5"/>
  <c r="D197" i="5" s="1"/>
  <c r="D183" i="5"/>
  <c r="D184" i="5"/>
  <c r="D185" i="5"/>
  <c r="D186" i="5"/>
  <c r="D187" i="5"/>
  <c r="F187" i="5" s="1"/>
  <c r="G187" i="5" s="1"/>
  <c r="D188" i="5"/>
  <c r="D189" i="5"/>
  <c r="D190" i="5"/>
  <c r="D191" i="5"/>
  <c r="D192" i="5"/>
  <c r="F192" i="5" s="1"/>
  <c r="G192" i="5" s="1"/>
  <c r="D193" i="5"/>
  <c r="D194" i="5"/>
  <c r="D195" i="5"/>
  <c r="F188" i="5"/>
  <c r="G188" i="5" s="1"/>
  <c r="N137" i="5"/>
  <c r="O137" i="5" s="1"/>
  <c r="N138" i="5"/>
  <c r="O138" i="5" s="1"/>
  <c r="N139" i="5"/>
  <c r="O139" i="5" s="1"/>
  <c r="N140" i="5"/>
  <c r="O140" i="5" s="1"/>
  <c r="N141" i="5"/>
  <c r="O141" i="5" s="1"/>
  <c r="N142" i="5"/>
  <c r="O142" i="5" s="1"/>
  <c r="N143" i="5"/>
  <c r="O143" i="5" s="1"/>
  <c r="N144" i="5"/>
  <c r="O144" i="5" s="1"/>
  <c r="N145" i="5"/>
  <c r="O145" i="5" s="1"/>
  <c r="N146" i="5"/>
  <c r="O146" i="5" s="1"/>
  <c r="N147" i="5"/>
  <c r="O147" i="5" s="1"/>
  <c r="N148" i="5"/>
  <c r="O148" i="5" s="1"/>
  <c r="N149" i="5"/>
  <c r="O149" i="5" s="1"/>
  <c r="N150" i="5"/>
  <c r="O150" i="5" s="1"/>
  <c r="N151" i="5"/>
  <c r="O151" i="5" s="1"/>
  <c r="N152" i="5"/>
  <c r="O152" i="5" s="1"/>
  <c r="N153" i="5"/>
  <c r="O153" i="5" s="1"/>
  <c r="N154" i="5"/>
  <c r="O154" i="5" s="1"/>
  <c r="N155" i="5"/>
  <c r="O155" i="5" s="1"/>
  <c r="N156" i="5"/>
  <c r="O156" i="5" s="1"/>
  <c r="N157" i="5"/>
  <c r="O157" i="5" s="1"/>
  <c r="N158" i="5"/>
  <c r="O158" i="5" s="1"/>
  <c r="N159" i="5"/>
  <c r="O159" i="5" s="1"/>
  <c r="N160" i="5"/>
  <c r="O160" i="5" s="1"/>
  <c r="N161" i="5"/>
  <c r="O161" i="5" s="1"/>
  <c r="N162" i="5"/>
  <c r="O162" i="5" s="1"/>
  <c r="N163" i="5"/>
  <c r="O163" i="5" s="1"/>
  <c r="N164" i="5"/>
  <c r="O164" i="5" s="1"/>
  <c r="N165" i="5"/>
  <c r="O165" i="5" s="1"/>
  <c r="N166" i="5"/>
  <c r="O166" i="5" s="1"/>
  <c r="N167" i="5"/>
  <c r="O167" i="5" s="1"/>
  <c r="N168" i="5"/>
  <c r="O168" i="5" s="1"/>
  <c r="N169" i="5"/>
  <c r="O169" i="5" s="1"/>
  <c r="N170" i="5"/>
  <c r="O170" i="5" s="1"/>
  <c r="N171" i="5"/>
  <c r="O171" i="5" s="1"/>
  <c r="N172" i="5"/>
  <c r="O172" i="5" s="1"/>
  <c r="N136" i="5"/>
  <c r="O136" i="5" s="1"/>
  <c r="L115" i="5"/>
  <c r="M115" i="5" s="1"/>
  <c r="L116" i="5"/>
  <c r="M116" i="5"/>
  <c r="L117" i="5"/>
  <c r="M117" i="5"/>
  <c r="L118" i="5"/>
  <c r="M118" i="5"/>
  <c r="L119" i="5"/>
  <c r="M119" i="5" s="1"/>
  <c r="L120" i="5"/>
  <c r="M120" i="5"/>
  <c r="L121" i="5"/>
  <c r="M121" i="5"/>
  <c r="L122" i="5"/>
  <c r="M122" i="5"/>
  <c r="L123" i="5"/>
  <c r="M123" i="5" s="1"/>
  <c r="L124" i="5"/>
  <c r="M124" i="5"/>
  <c r="L125" i="5"/>
  <c r="M125" i="5"/>
  <c r="L126" i="5"/>
  <c r="M126" i="5"/>
  <c r="M114" i="5"/>
  <c r="L114" i="5"/>
  <c r="L80" i="5"/>
  <c r="M80" i="5" s="1"/>
  <c r="L81" i="5"/>
  <c r="M81" i="5" s="1"/>
  <c r="L82" i="5"/>
  <c r="M82" i="5" s="1"/>
  <c r="L83" i="5"/>
  <c r="M83" i="5"/>
  <c r="L84" i="5"/>
  <c r="M84" i="5" s="1"/>
  <c r="L85" i="5"/>
  <c r="M85" i="5"/>
  <c r="L86" i="5"/>
  <c r="M86" i="5" s="1"/>
  <c r="L87" i="5"/>
  <c r="M87" i="5"/>
  <c r="L88" i="5"/>
  <c r="M88" i="5" s="1"/>
  <c r="L89" i="5"/>
  <c r="M89" i="5"/>
  <c r="L90" i="5"/>
  <c r="M90" i="5" s="1"/>
  <c r="L91" i="5"/>
  <c r="M91" i="5" s="1"/>
  <c r="L92" i="5"/>
  <c r="M92" i="5" s="1"/>
  <c r="L93" i="5"/>
  <c r="M93" i="5" s="1"/>
  <c r="L94" i="5"/>
  <c r="M94" i="5" s="1"/>
  <c r="L95" i="5"/>
  <c r="M95" i="5" s="1"/>
  <c r="L96" i="5"/>
  <c r="M96" i="5" s="1"/>
  <c r="L97" i="5"/>
  <c r="M97" i="5"/>
  <c r="L79" i="5"/>
  <c r="M79" i="5" s="1"/>
  <c r="L78" i="5"/>
  <c r="M78" i="5" s="1"/>
  <c r="L77" i="5"/>
  <c r="M77" i="5" s="1"/>
  <c r="L76" i="5"/>
  <c r="M76" i="5" s="1"/>
  <c r="L75" i="5"/>
  <c r="M75" i="5" s="1"/>
  <c r="L74" i="5"/>
  <c r="M74" i="5" s="1"/>
  <c r="L73" i="5"/>
  <c r="M73" i="5" s="1"/>
  <c r="L72" i="5"/>
  <c r="M72" i="5" s="1"/>
  <c r="L71" i="5"/>
  <c r="M71" i="5" s="1"/>
  <c r="L70" i="5"/>
  <c r="M70" i="5" s="1"/>
  <c r="L69" i="5"/>
  <c r="M69" i="5" s="1"/>
  <c r="L68" i="5"/>
  <c r="M68" i="5" s="1"/>
  <c r="L67" i="5"/>
  <c r="M67" i="5" s="1"/>
  <c r="L56" i="5"/>
  <c r="M56" i="5" s="1"/>
  <c r="L55" i="5"/>
  <c r="M55" i="5" s="1"/>
  <c r="L54" i="5"/>
  <c r="M54" i="5" s="1"/>
  <c r="L53" i="5"/>
  <c r="M53" i="5" s="1"/>
  <c r="L52" i="5"/>
  <c r="M52" i="5" s="1"/>
  <c r="L51" i="5"/>
  <c r="M51" i="5" s="1"/>
  <c r="L50" i="5"/>
  <c r="M50" i="5" s="1"/>
  <c r="L49" i="5"/>
  <c r="M49" i="5" s="1"/>
  <c r="L48" i="5"/>
  <c r="M48" i="5" s="1"/>
  <c r="L47" i="5"/>
  <c r="M47" i="5" s="1"/>
  <c r="L46" i="5"/>
  <c r="M46" i="5" s="1"/>
  <c r="L45" i="5"/>
  <c r="M45" i="5" s="1"/>
  <c r="L44" i="5"/>
  <c r="M44" i="5" s="1"/>
  <c r="M25" i="5"/>
  <c r="M29" i="5"/>
  <c r="M30" i="5"/>
  <c r="M33" i="5"/>
  <c r="L23" i="5"/>
  <c r="M23" i="5" s="1"/>
  <c r="L24" i="5"/>
  <c r="M24" i="5" s="1"/>
  <c r="L25" i="5"/>
  <c r="L26" i="5"/>
  <c r="M26" i="5" s="1"/>
  <c r="L27" i="5"/>
  <c r="M27" i="5" s="1"/>
  <c r="L28" i="5"/>
  <c r="M28" i="5" s="1"/>
  <c r="L29" i="5"/>
  <c r="L30" i="5"/>
  <c r="L31" i="5"/>
  <c r="M31" i="5" s="1"/>
  <c r="L32" i="5"/>
  <c r="M32" i="5" s="1"/>
  <c r="L33" i="5"/>
  <c r="L34" i="5"/>
  <c r="M34" i="5" s="1"/>
  <c r="L22" i="5"/>
  <c r="M22" i="5" s="1"/>
  <c r="R702" i="2"/>
  <c r="R701" i="2"/>
  <c r="R700" i="2"/>
  <c r="R699" i="2"/>
  <c r="R698" i="2"/>
  <c r="R697" i="2"/>
  <c r="R696" i="2"/>
  <c r="R695" i="2"/>
  <c r="R694" i="2"/>
  <c r="R693" i="2"/>
  <c r="R692" i="2"/>
  <c r="R691" i="2"/>
  <c r="R690" i="2"/>
  <c r="R689" i="2"/>
  <c r="R688" i="2"/>
  <c r="R687" i="2"/>
  <c r="R686" i="2"/>
  <c r="R685" i="2"/>
  <c r="R684" i="2"/>
  <c r="R683" i="2"/>
  <c r="R682" i="2"/>
  <c r="R681" i="2"/>
  <c r="R680" i="2"/>
  <c r="R679" i="2"/>
  <c r="R678" i="2"/>
  <c r="R677" i="2"/>
  <c r="R676" i="2"/>
  <c r="R675" i="2"/>
  <c r="R674" i="2"/>
  <c r="R673" i="2"/>
  <c r="R672" i="2"/>
  <c r="R671" i="2"/>
  <c r="R670" i="2"/>
  <c r="R669" i="2"/>
  <c r="R668" i="2"/>
  <c r="R667" i="2"/>
  <c r="R666" i="2"/>
  <c r="R665" i="2"/>
  <c r="R664" i="2"/>
  <c r="R663" i="2"/>
  <c r="R662" i="2"/>
  <c r="F710" i="2" s="1"/>
  <c r="R661" i="2"/>
  <c r="R660" i="2"/>
  <c r="F708" i="2" s="1"/>
  <c r="R659" i="2"/>
  <c r="R658" i="2"/>
  <c r="F714" i="2" s="1"/>
  <c r="O702" i="2"/>
  <c r="O701" i="2"/>
  <c r="O700" i="2"/>
  <c r="O699" i="2"/>
  <c r="O698" i="2"/>
  <c r="O697" i="2"/>
  <c r="O696" i="2"/>
  <c r="O695" i="2"/>
  <c r="O694" i="2"/>
  <c r="O693" i="2"/>
  <c r="O692" i="2"/>
  <c r="O691" i="2"/>
  <c r="O690" i="2"/>
  <c r="O689" i="2"/>
  <c r="O688" i="2"/>
  <c r="O687" i="2"/>
  <c r="O686" i="2"/>
  <c r="O685" i="2"/>
  <c r="O684" i="2"/>
  <c r="O683" i="2"/>
  <c r="O682" i="2"/>
  <c r="O681" i="2"/>
  <c r="O680" i="2"/>
  <c r="O679" i="2"/>
  <c r="O678" i="2"/>
  <c r="O677" i="2"/>
  <c r="O676" i="2"/>
  <c r="O675" i="2"/>
  <c r="O674" i="2"/>
  <c r="O673" i="2"/>
  <c r="O672" i="2"/>
  <c r="O671" i="2"/>
  <c r="O670" i="2"/>
  <c r="O669" i="2"/>
  <c r="O668" i="2"/>
  <c r="O667" i="2"/>
  <c r="O666" i="2"/>
  <c r="O665" i="2"/>
  <c r="O664" i="2"/>
  <c r="O663" i="2"/>
  <c r="O662" i="2"/>
  <c r="O661" i="2"/>
  <c r="O660" i="2"/>
  <c r="O659" i="2"/>
  <c r="E710" i="2" s="1"/>
  <c r="O658" i="2"/>
  <c r="E708" i="2" s="1"/>
  <c r="L659" i="2"/>
  <c r="L660" i="2"/>
  <c r="L661" i="2"/>
  <c r="L662" i="2"/>
  <c r="L663" i="2"/>
  <c r="L664" i="2"/>
  <c r="L665" i="2"/>
  <c r="D732" i="2" s="1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658" i="2"/>
  <c r="D711" i="2" s="1"/>
  <c r="F531" i="2"/>
  <c r="F539" i="2"/>
  <c r="E533" i="2"/>
  <c r="R612" i="2"/>
  <c r="R611" i="2"/>
  <c r="R610" i="2"/>
  <c r="R609" i="2"/>
  <c r="R608" i="2"/>
  <c r="R607" i="2"/>
  <c r="R606" i="2"/>
  <c r="R605" i="2"/>
  <c r="R604" i="2"/>
  <c r="R603" i="2"/>
  <c r="R602" i="2"/>
  <c r="R601" i="2"/>
  <c r="R600" i="2"/>
  <c r="R599" i="2"/>
  <c r="R598" i="2"/>
  <c r="R597" i="2"/>
  <c r="R596" i="2"/>
  <c r="R595" i="2"/>
  <c r="R594" i="2"/>
  <c r="R593" i="2"/>
  <c r="R592" i="2"/>
  <c r="R591" i="2"/>
  <c r="R590" i="2"/>
  <c r="R589" i="2"/>
  <c r="R588" i="2"/>
  <c r="R587" i="2"/>
  <c r="R586" i="2"/>
  <c r="R585" i="2"/>
  <c r="R584" i="2"/>
  <c r="R583" i="2"/>
  <c r="R582" i="2"/>
  <c r="R581" i="2"/>
  <c r="R580" i="2"/>
  <c r="R579" i="2"/>
  <c r="R578" i="2"/>
  <c r="R577" i="2"/>
  <c r="R576" i="2"/>
  <c r="R575" i="2"/>
  <c r="R574" i="2"/>
  <c r="R573" i="2"/>
  <c r="R572" i="2"/>
  <c r="R571" i="2"/>
  <c r="R570" i="2"/>
  <c r="R569" i="2"/>
  <c r="F631" i="2" s="1"/>
  <c r="R568" i="2"/>
  <c r="F641" i="2" s="1"/>
  <c r="O612" i="2"/>
  <c r="O611" i="2"/>
  <c r="O610" i="2"/>
  <c r="O609" i="2"/>
  <c r="O608" i="2"/>
  <c r="O607" i="2"/>
  <c r="O606" i="2"/>
  <c r="O605" i="2"/>
  <c r="O604" i="2"/>
  <c r="O603" i="2"/>
  <c r="O602" i="2"/>
  <c r="O601" i="2"/>
  <c r="O600" i="2"/>
  <c r="O599" i="2"/>
  <c r="O598" i="2"/>
  <c r="O597" i="2"/>
  <c r="O596" i="2"/>
  <c r="O595" i="2"/>
  <c r="O594" i="2"/>
  <c r="O593" i="2"/>
  <c r="O592" i="2"/>
  <c r="O591" i="2"/>
  <c r="O590" i="2"/>
  <c r="O589" i="2"/>
  <c r="O588" i="2"/>
  <c r="O587" i="2"/>
  <c r="O586" i="2"/>
  <c r="O585" i="2"/>
  <c r="O584" i="2"/>
  <c r="O583" i="2"/>
  <c r="O582" i="2"/>
  <c r="O581" i="2"/>
  <c r="O580" i="2"/>
  <c r="O579" i="2"/>
  <c r="O578" i="2"/>
  <c r="O577" i="2"/>
  <c r="O576" i="2"/>
  <c r="O575" i="2"/>
  <c r="O574" i="2"/>
  <c r="O573" i="2"/>
  <c r="O572" i="2"/>
  <c r="O571" i="2"/>
  <c r="O570" i="2"/>
  <c r="O569" i="2"/>
  <c r="O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568" i="2"/>
  <c r="R522" i="2"/>
  <c r="R521" i="2"/>
  <c r="R520" i="2"/>
  <c r="R519" i="2"/>
  <c r="R518" i="2"/>
  <c r="R517" i="2"/>
  <c r="R516" i="2"/>
  <c r="R515" i="2"/>
  <c r="R514" i="2"/>
  <c r="R513" i="2"/>
  <c r="R512" i="2"/>
  <c r="R511" i="2"/>
  <c r="R510" i="2"/>
  <c r="R509" i="2"/>
  <c r="R508" i="2"/>
  <c r="R507" i="2"/>
  <c r="R506" i="2"/>
  <c r="R505" i="2"/>
  <c r="R504" i="2"/>
  <c r="R503" i="2"/>
  <c r="R502" i="2"/>
  <c r="R501" i="2"/>
  <c r="R500" i="2"/>
  <c r="R499" i="2"/>
  <c r="R498" i="2"/>
  <c r="R497" i="2"/>
  <c r="R496" i="2"/>
  <c r="R495" i="2"/>
  <c r="R494" i="2"/>
  <c r="R493" i="2"/>
  <c r="R492" i="2"/>
  <c r="R491" i="2"/>
  <c r="R490" i="2"/>
  <c r="R489" i="2"/>
  <c r="R488" i="2"/>
  <c r="R487" i="2"/>
  <c r="R486" i="2"/>
  <c r="R485" i="2"/>
  <c r="R484" i="2"/>
  <c r="R483" i="2"/>
  <c r="R482" i="2"/>
  <c r="R481" i="2"/>
  <c r="R480" i="2"/>
  <c r="F554" i="2" s="1"/>
  <c r="R479" i="2"/>
  <c r="R478" i="2"/>
  <c r="F550" i="2" s="1"/>
  <c r="O522" i="2"/>
  <c r="O521" i="2"/>
  <c r="O520" i="2"/>
  <c r="O519" i="2"/>
  <c r="O518" i="2"/>
  <c r="O517" i="2"/>
  <c r="O516" i="2"/>
  <c r="O515" i="2"/>
  <c r="O514" i="2"/>
  <c r="O513" i="2"/>
  <c r="O512" i="2"/>
  <c r="O511" i="2"/>
  <c r="O510" i="2"/>
  <c r="O509" i="2"/>
  <c r="O508" i="2"/>
  <c r="O507" i="2"/>
  <c r="O506" i="2"/>
  <c r="O505" i="2"/>
  <c r="O504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E541" i="2" s="1"/>
  <c r="O484" i="2"/>
  <c r="O483" i="2"/>
  <c r="O482" i="2"/>
  <c r="O481" i="2"/>
  <c r="O480" i="2"/>
  <c r="O479" i="2"/>
  <c r="O478" i="2"/>
  <c r="E552" i="2" s="1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478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39" i="2"/>
  <c r="E460" i="2" s="1"/>
  <c r="I408" i="2"/>
  <c r="I409" i="2"/>
  <c r="I410" i="2"/>
  <c r="I411" i="2"/>
  <c r="I412" i="2"/>
  <c r="E428" i="2" s="1"/>
  <c r="I413" i="2"/>
  <c r="I414" i="2"/>
  <c r="I415" i="2"/>
  <c r="I416" i="2"/>
  <c r="I417" i="2"/>
  <c r="I418" i="2"/>
  <c r="I419" i="2"/>
  <c r="I420" i="2"/>
  <c r="I421" i="2"/>
  <c r="I422" i="2"/>
  <c r="I423" i="2"/>
  <c r="I407" i="2"/>
  <c r="I383" i="2"/>
  <c r="I384" i="2"/>
  <c r="I385" i="2"/>
  <c r="I386" i="2"/>
  <c r="I387" i="2"/>
  <c r="I388" i="2"/>
  <c r="I389" i="2"/>
  <c r="I390" i="2"/>
  <c r="I382" i="2"/>
  <c r="F362" i="2"/>
  <c r="E363" i="2"/>
  <c r="D362" i="2"/>
  <c r="G362" i="2" s="1"/>
  <c r="F345" i="2"/>
  <c r="F346" i="2"/>
  <c r="F347" i="2"/>
  <c r="F348" i="2"/>
  <c r="F353" i="2"/>
  <c r="E345" i="2"/>
  <c r="E346" i="2"/>
  <c r="G346" i="2" s="1"/>
  <c r="E347" i="2"/>
  <c r="G347" i="2" s="1"/>
  <c r="E349" i="2"/>
  <c r="E350" i="2"/>
  <c r="E353" i="2"/>
  <c r="D343" i="2"/>
  <c r="D344" i="2"/>
  <c r="D345" i="2"/>
  <c r="G345" i="2" s="1"/>
  <c r="D346" i="2"/>
  <c r="D348" i="2"/>
  <c r="D350" i="2"/>
  <c r="D353" i="2"/>
  <c r="G353" i="2" s="1"/>
  <c r="R334" i="2"/>
  <c r="R333" i="2"/>
  <c r="R332" i="2"/>
  <c r="R331" i="2"/>
  <c r="R330" i="2"/>
  <c r="R329" i="2"/>
  <c r="R328" i="2"/>
  <c r="R327" i="2"/>
  <c r="R326" i="2"/>
  <c r="R325" i="2"/>
  <c r="R324" i="2"/>
  <c r="R323" i="2"/>
  <c r="R322" i="2"/>
  <c r="R321" i="2"/>
  <c r="F344" i="2" s="1"/>
  <c r="R320" i="2"/>
  <c r="R319" i="2"/>
  <c r="R318" i="2"/>
  <c r="R317" i="2"/>
  <c r="R316" i="2"/>
  <c r="F361" i="2" s="1"/>
  <c r="R315" i="2"/>
  <c r="R314" i="2"/>
  <c r="R313" i="2"/>
  <c r="R312" i="2"/>
  <c r="R311" i="2"/>
  <c r="R310" i="2"/>
  <c r="R309" i="2"/>
  <c r="R308" i="2"/>
  <c r="R307" i="2"/>
  <c r="R306" i="2"/>
  <c r="F350" i="2" s="1"/>
  <c r="R305" i="2"/>
  <c r="F342" i="2" s="1"/>
  <c r="R304" i="2"/>
  <c r="F340" i="2" s="1"/>
  <c r="R303" i="2"/>
  <c r="R302" i="2"/>
  <c r="R301" i="2"/>
  <c r="R300" i="2"/>
  <c r="F341" i="2" s="1"/>
  <c r="R299" i="2"/>
  <c r="R298" i="2"/>
  <c r="R297" i="2"/>
  <c r="F366" i="2" s="1"/>
  <c r="R296" i="2"/>
  <c r="R295" i="2"/>
  <c r="R294" i="2"/>
  <c r="R293" i="2"/>
  <c r="F343" i="2" s="1"/>
  <c r="R292" i="2"/>
  <c r="R291" i="2"/>
  <c r="R290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E364" i="2" s="1"/>
  <c r="O317" i="2"/>
  <c r="O316" i="2"/>
  <c r="O315" i="2"/>
  <c r="O314" i="2"/>
  <c r="O313" i="2"/>
  <c r="E348" i="2" s="1"/>
  <c r="O312" i="2"/>
  <c r="O311" i="2"/>
  <c r="O310" i="2"/>
  <c r="O309" i="2"/>
  <c r="E362" i="2" s="1"/>
  <c r="O308" i="2"/>
  <c r="O307" i="2"/>
  <c r="O306" i="2"/>
  <c r="O305" i="2"/>
  <c r="E342" i="2" s="1"/>
  <c r="O304" i="2"/>
  <c r="O303" i="2"/>
  <c r="O302" i="2"/>
  <c r="E344" i="2" s="1"/>
  <c r="O301" i="2"/>
  <c r="O300" i="2"/>
  <c r="O299" i="2"/>
  <c r="O298" i="2"/>
  <c r="E340" i="2" s="1"/>
  <c r="O297" i="2"/>
  <c r="E366" i="2" s="1"/>
  <c r="O296" i="2"/>
  <c r="O295" i="2"/>
  <c r="O294" i="2"/>
  <c r="E341" i="2" s="1"/>
  <c r="O293" i="2"/>
  <c r="O292" i="2"/>
  <c r="O291" i="2"/>
  <c r="E365" i="2" s="1"/>
  <c r="O290" i="2"/>
  <c r="L291" i="2"/>
  <c r="D365" i="2" s="1"/>
  <c r="L292" i="2"/>
  <c r="D347" i="2" s="1"/>
  <c r="L293" i="2"/>
  <c r="L294" i="2"/>
  <c r="D341" i="2" s="1"/>
  <c r="G341" i="2" s="1"/>
  <c r="L295" i="2"/>
  <c r="L296" i="2"/>
  <c r="L297" i="2"/>
  <c r="L298" i="2"/>
  <c r="L299" i="2"/>
  <c r="D349" i="2" s="1"/>
  <c r="L300" i="2"/>
  <c r="L301" i="2"/>
  <c r="L302" i="2"/>
  <c r="D361" i="2" s="1"/>
  <c r="L303" i="2"/>
  <c r="L304" i="2"/>
  <c r="L305" i="2"/>
  <c r="L306" i="2"/>
  <c r="L307" i="2"/>
  <c r="L308" i="2"/>
  <c r="L309" i="2"/>
  <c r="L310" i="2"/>
  <c r="L311" i="2"/>
  <c r="L312" i="2"/>
  <c r="D342" i="2" s="1"/>
  <c r="L313" i="2"/>
  <c r="L314" i="2"/>
  <c r="L315" i="2"/>
  <c r="D340" i="2" s="1"/>
  <c r="L316" i="2"/>
  <c r="L317" i="2"/>
  <c r="L318" i="2"/>
  <c r="L319" i="2"/>
  <c r="L320" i="2"/>
  <c r="L321" i="2"/>
  <c r="L322" i="2"/>
  <c r="L323" i="2"/>
  <c r="D351" i="2" s="1"/>
  <c r="L324" i="2"/>
  <c r="L325" i="2"/>
  <c r="L326" i="2"/>
  <c r="L327" i="2"/>
  <c r="L328" i="2"/>
  <c r="L329" i="2"/>
  <c r="L330" i="2"/>
  <c r="L331" i="2"/>
  <c r="L332" i="2"/>
  <c r="L333" i="2"/>
  <c r="L334" i="2"/>
  <c r="L290" i="2"/>
  <c r="F257" i="2"/>
  <c r="F262" i="2"/>
  <c r="E254" i="2"/>
  <c r="E262" i="2"/>
  <c r="D250" i="2"/>
  <c r="D253" i="2"/>
  <c r="D257" i="2"/>
  <c r="D262" i="2"/>
  <c r="G262" i="2" s="1"/>
  <c r="D249" i="2"/>
  <c r="R243" i="2"/>
  <c r="R242" i="2"/>
  <c r="R241" i="2"/>
  <c r="R240" i="2"/>
  <c r="R239" i="2"/>
  <c r="R238" i="2"/>
  <c r="R237" i="2"/>
  <c r="R236" i="2"/>
  <c r="R235" i="2"/>
  <c r="R234" i="2"/>
  <c r="R233" i="2"/>
  <c r="R232" i="2"/>
  <c r="R231" i="2"/>
  <c r="R230" i="2"/>
  <c r="R229" i="2"/>
  <c r="R228" i="2"/>
  <c r="F258" i="2" s="1"/>
  <c r="R227" i="2"/>
  <c r="R226" i="2"/>
  <c r="R225" i="2"/>
  <c r="F252" i="2" s="1"/>
  <c r="R224" i="2"/>
  <c r="R223" i="2"/>
  <c r="F254" i="2" s="1"/>
  <c r="R222" i="2"/>
  <c r="R221" i="2"/>
  <c r="R220" i="2"/>
  <c r="R219" i="2"/>
  <c r="R218" i="2"/>
  <c r="R217" i="2"/>
  <c r="F250" i="2" s="1"/>
  <c r="R216" i="2"/>
  <c r="R215" i="2"/>
  <c r="R214" i="2"/>
  <c r="R213" i="2"/>
  <c r="R212" i="2"/>
  <c r="F251" i="2" s="1"/>
  <c r="R211" i="2"/>
  <c r="F260" i="2" s="1"/>
  <c r="R210" i="2"/>
  <c r="R209" i="2"/>
  <c r="F273" i="2" s="1"/>
  <c r="R208" i="2"/>
  <c r="R207" i="2"/>
  <c r="R206" i="2"/>
  <c r="R205" i="2"/>
  <c r="F274" i="2" s="1"/>
  <c r="R204" i="2"/>
  <c r="F259" i="2" s="1"/>
  <c r="R203" i="2"/>
  <c r="R202" i="2"/>
  <c r="F255" i="2" s="1"/>
  <c r="R201" i="2"/>
  <c r="F261" i="2" s="1"/>
  <c r="R200" i="2"/>
  <c r="R199" i="2"/>
  <c r="O200" i="2"/>
  <c r="O201" i="2"/>
  <c r="E261" i="2" s="1"/>
  <c r="O202" i="2"/>
  <c r="E255" i="2" s="1"/>
  <c r="O203" i="2"/>
  <c r="E253" i="2" s="1"/>
  <c r="O204" i="2"/>
  <c r="O205" i="2"/>
  <c r="O206" i="2"/>
  <c r="O207" i="2"/>
  <c r="O208" i="2"/>
  <c r="O209" i="2"/>
  <c r="O210" i="2"/>
  <c r="E257" i="2" s="1"/>
  <c r="O211" i="2"/>
  <c r="O212" i="2"/>
  <c r="E251" i="2" s="1"/>
  <c r="O213" i="2"/>
  <c r="O214" i="2"/>
  <c r="O215" i="2"/>
  <c r="O216" i="2"/>
  <c r="O217" i="2"/>
  <c r="E250" i="2" s="1"/>
  <c r="O218" i="2"/>
  <c r="O219" i="2"/>
  <c r="O220" i="2"/>
  <c r="O221" i="2"/>
  <c r="E249" i="2" s="1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E252" i="2" s="1"/>
  <c r="O243" i="2"/>
  <c r="O199" i="2"/>
  <c r="E275" i="2" s="1"/>
  <c r="L200" i="2"/>
  <c r="D258" i="2" s="1"/>
  <c r="L201" i="2"/>
  <c r="L202" i="2"/>
  <c r="L203" i="2"/>
  <c r="D271" i="2" s="1"/>
  <c r="L204" i="2"/>
  <c r="L205" i="2"/>
  <c r="D260" i="2" s="1"/>
  <c r="L206" i="2"/>
  <c r="D256" i="2" s="1"/>
  <c r="L207" i="2"/>
  <c r="L208" i="2"/>
  <c r="L209" i="2"/>
  <c r="L210" i="2"/>
  <c r="L211" i="2"/>
  <c r="L212" i="2"/>
  <c r="L213" i="2"/>
  <c r="L214" i="2"/>
  <c r="L215" i="2"/>
  <c r="D255" i="2" s="1"/>
  <c r="G255" i="2" s="1"/>
  <c r="L216" i="2"/>
  <c r="L217" i="2"/>
  <c r="L218" i="2"/>
  <c r="L219" i="2"/>
  <c r="D261" i="2" s="1"/>
  <c r="L220" i="2"/>
  <c r="L221" i="2"/>
  <c r="L222" i="2"/>
  <c r="L223" i="2"/>
  <c r="D254" i="2" s="1"/>
  <c r="G254" i="2" s="1"/>
  <c r="L224" i="2"/>
  <c r="L225" i="2"/>
  <c r="D252" i="2" s="1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D273" i="2" s="1"/>
  <c r="L239" i="2"/>
  <c r="L240" i="2"/>
  <c r="L241" i="2"/>
  <c r="L242" i="2"/>
  <c r="L243" i="2"/>
  <c r="L199" i="2"/>
  <c r="G171" i="2"/>
  <c r="F160" i="2"/>
  <c r="E163" i="2"/>
  <c r="F163" i="2"/>
  <c r="G163" i="2" s="1"/>
  <c r="F164" i="2"/>
  <c r="F165" i="2"/>
  <c r="F168" i="2"/>
  <c r="E171" i="2"/>
  <c r="F171" i="2"/>
  <c r="D159" i="2"/>
  <c r="D160" i="2"/>
  <c r="D163" i="2"/>
  <c r="D165" i="2"/>
  <c r="D166" i="2"/>
  <c r="D167" i="2"/>
  <c r="D171" i="2"/>
  <c r="R152" i="2"/>
  <c r="R151" i="2"/>
  <c r="R150" i="2"/>
  <c r="R149" i="2"/>
  <c r="R148" i="2"/>
  <c r="R147" i="2"/>
  <c r="R146" i="2"/>
  <c r="R145" i="2"/>
  <c r="R144" i="2"/>
  <c r="R143" i="2"/>
  <c r="R142" i="2"/>
  <c r="R141" i="2"/>
  <c r="R140" i="2"/>
  <c r="R139" i="2"/>
  <c r="R138" i="2"/>
  <c r="R137" i="2"/>
  <c r="R136" i="2"/>
  <c r="R135" i="2"/>
  <c r="F166" i="2" s="1"/>
  <c r="R134" i="2"/>
  <c r="R133" i="2"/>
  <c r="R132" i="2"/>
  <c r="F169" i="2" s="1"/>
  <c r="R131" i="2"/>
  <c r="F162" i="2" s="1"/>
  <c r="R130" i="2"/>
  <c r="R129" i="2"/>
  <c r="F167" i="2" s="1"/>
  <c r="R128" i="2"/>
  <c r="R127" i="2"/>
  <c r="R126" i="2"/>
  <c r="F161" i="2" s="1"/>
  <c r="R125" i="2"/>
  <c r="R124" i="2"/>
  <c r="R123" i="2"/>
  <c r="R122" i="2"/>
  <c r="R121" i="2"/>
  <c r="R120" i="2"/>
  <c r="R119" i="2"/>
  <c r="R118" i="2"/>
  <c r="R117" i="2"/>
  <c r="F183" i="2" s="1"/>
  <c r="R116" i="2"/>
  <c r="F180" i="2" s="1"/>
  <c r="R115" i="2"/>
  <c r="R114" i="2"/>
  <c r="R113" i="2"/>
  <c r="R112" i="2"/>
  <c r="F159" i="2" s="1"/>
  <c r="R111" i="2"/>
  <c r="F184" i="2" s="1"/>
  <c r="R110" i="2"/>
  <c r="R109" i="2"/>
  <c r="R108" i="2"/>
  <c r="F179" i="2" s="1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E166" i="2" s="1"/>
  <c r="O138" i="2"/>
  <c r="O137" i="2"/>
  <c r="O136" i="2"/>
  <c r="O135" i="2"/>
  <c r="O134" i="2"/>
  <c r="O133" i="2"/>
  <c r="O132" i="2"/>
  <c r="O131" i="2"/>
  <c r="E162" i="2" s="1"/>
  <c r="O130" i="2"/>
  <c r="O129" i="2"/>
  <c r="E167" i="2" s="1"/>
  <c r="O128" i="2"/>
  <c r="O127" i="2"/>
  <c r="O126" i="2"/>
  <c r="O125" i="2"/>
  <c r="O124" i="2"/>
  <c r="O123" i="2"/>
  <c r="O122" i="2"/>
  <c r="O121" i="2"/>
  <c r="E165" i="2" s="1"/>
  <c r="O120" i="2"/>
  <c r="O119" i="2"/>
  <c r="O118" i="2"/>
  <c r="E181" i="2" s="1"/>
  <c r="O117" i="2"/>
  <c r="E183" i="2" s="1"/>
  <c r="O116" i="2"/>
  <c r="E180" i="2" s="1"/>
  <c r="O115" i="2"/>
  <c r="E160" i="2" s="1"/>
  <c r="O114" i="2"/>
  <c r="E164" i="2" s="1"/>
  <c r="O113" i="2"/>
  <c r="E161" i="2" s="1"/>
  <c r="O112" i="2"/>
  <c r="E159" i="2" s="1"/>
  <c r="O111" i="2"/>
  <c r="E184" i="2" s="1"/>
  <c r="O110" i="2"/>
  <c r="E169" i="2" s="1"/>
  <c r="O109" i="2"/>
  <c r="E182" i="2" s="1"/>
  <c r="O108" i="2"/>
  <c r="E179" i="2" s="1"/>
  <c r="E186" i="2" s="1"/>
  <c r="L109" i="2"/>
  <c r="D182" i="2" s="1"/>
  <c r="L110" i="2"/>
  <c r="D169" i="2" s="1"/>
  <c r="G169" i="2" s="1"/>
  <c r="L111" i="2"/>
  <c r="D184" i="2" s="1"/>
  <c r="G184" i="2" s="1"/>
  <c r="L112" i="2"/>
  <c r="L113" i="2"/>
  <c r="L114" i="2"/>
  <c r="D164" i="2" s="1"/>
  <c r="L115" i="2"/>
  <c r="L116" i="2"/>
  <c r="D170" i="2" s="1"/>
  <c r="L117" i="2"/>
  <c r="D183" i="2" s="1"/>
  <c r="L118" i="2"/>
  <c r="D181" i="2" s="1"/>
  <c r="L119" i="2"/>
  <c r="L120" i="2"/>
  <c r="L121" i="2"/>
  <c r="L122" i="2"/>
  <c r="L123" i="2"/>
  <c r="L124" i="2"/>
  <c r="D168" i="2" s="1"/>
  <c r="L125" i="2"/>
  <c r="L126" i="2"/>
  <c r="D161" i="2" s="1"/>
  <c r="G161" i="2" s="1"/>
  <c r="L127" i="2"/>
  <c r="L128" i="2"/>
  <c r="L129" i="2"/>
  <c r="L130" i="2"/>
  <c r="L131" i="2"/>
  <c r="D162" i="2" s="1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08" i="2"/>
  <c r="D179" i="2" s="1"/>
  <c r="I89" i="2"/>
  <c r="I88" i="2"/>
  <c r="I87" i="2"/>
  <c r="I86" i="2"/>
  <c r="I85" i="2"/>
  <c r="I84" i="2"/>
  <c r="I83" i="2"/>
  <c r="I82" i="2"/>
  <c r="I81" i="2"/>
  <c r="I70" i="2"/>
  <c r="I69" i="2"/>
  <c r="I68" i="2"/>
  <c r="I67" i="2"/>
  <c r="I66" i="2"/>
  <c r="I65" i="2"/>
  <c r="I64" i="2"/>
  <c r="I63" i="2"/>
  <c r="I62" i="2"/>
  <c r="I51" i="2"/>
  <c r="I50" i="2"/>
  <c r="I49" i="2"/>
  <c r="I48" i="2"/>
  <c r="I47" i="2"/>
  <c r="I46" i="2"/>
  <c r="I45" i="2"/>
  <c r="I44" i="2"/>
  <c r="I43" i="2"/>
  <c r="I25" i="2"/>
  <c r="I26" i="2"/>
  <c r="I27" i="2"/>
  <c r="I28" i="2"/>
  <c r="I29" i="2"/>
  <c r="I30" i="2"/>
  <c r="I31" i="2"/>
  <c r="I32" i="2"/>
  <c r="I24" i="2"/>
  <c r="G181" i="2" l="1"/>
  <c r="G183" i="2"/>
  <c r="G182" i="2"/>
  <c r="G160" i="2"/>
  <c r="G343" i="2"/>
  <c r="G162" i="2"/>
  <c r="G164" i="2"/>
  <c r="G250" i="2"/>
  <c r="G273" i="2"/>
  <c r="G179" i="2"/>
  <c r="G261" i="2"/>
  <c r="G361" i="2"/>
  <c r="G166" i="2"/>
  <c r="F186" i="2"/>
  <c r="G165" i="2"/>
  <c r="G340" i="2"/>
  <c r="G349" i="2"/>
  <c r="G344" i="2"/>
  <c r="E158" i="2"/>
  <c r="F182" i="2"/>
  <c r="F181" i="2"/>
  <c r="G167" i="2"/>
  <c r="G159" i="2"/>
  <c r="F271" i="2"/>
  <c r="E271" i="2"/>
  <c r="G271" i="2" s="1"/>
  <c r="F158" i="2"/>
  <c r="E168" i="2"/>
  <c r="G168" i="2" s="1"/>
  <c r="D275" i="2"/>
  <c r="D259" i="2"/>
  <c r="G259" i="2" s="1"/>
  <c r="D251" i="2"/>
  <c r="G251" i="2" s="1"/>
  <c r="E273" i="2"/>
  <c r="F253" i="2"/>
  <c r="D364" i="2"/>
  <c r="E361" i="2"/>
  <c r="E368" i="2" s="1"/>
  <c r="E343" i="2"/>
  <c r="E355" i="2" s="1"/>
  <c r="D352" i="2"/>
  <c r="E395" i="2"/>
  <c r="E394" i="2"/>
  <c r="D533" i="2"/>
  <c r="D541" i="2"/>
  <c r="D528" i="2"/>
  <c r="D536" i="2"/>
  <c r="D552" i="2"/>
  <c r="D529" i="2"/>
  <c r="D537" i="2"/>
  <c r="G537" i="2" s="1"/>
  <c r="D622" i="2"/>
  <c r="D550" i="2"/>
  <c r="D180" i="2"/>
  <c r="G180" i="2" s="1"/>
  <c r="G253" i="2"/>
  <c r="D158" i="2"/>
  <c r="F256" i="2"/>
  <c r="D640" i="2"/>
  <c r="D628" i="2"/>
  <c r="G628" i="2" s="1"/>
  <c r="D620" i="2"/>
  <c r="E642" i="2"/>
  <c r="E624" i="2"/>
  <c r="E618" i="2"/>
  <c r="E643" i="2"/>
  <c r="E625" i="2"/>
  <c r="E644" i="2"/>
  <c r="E626" i="2"/>
  <c r="E619" i="2"/>
  <c r="E627" i="2"/>
  <c r="E620" i="2"/>
  <c r="E628" i="2"/>
  <c r="E639" i="2"/>
  <c r="E621" i="2"/>
  <c r="E629" i="2"/>
  <c r="E640" i="2"/>
  <c r="G640" i="2" s="1"/>
  <c r="E622" i="2"/>
  <c r="E630" i="2"/>
  <c r="E641" i="2"/>
  <c r="E623" i="2"/>
  <c r="E631" i="2"/>
  <c r="F639" i="2"/>
  <c r="F625" i="2"/>
  <c r="G711" i="2"/>
  <c r="E270" i="2"/>
  <c r="F275" i="2"/>
  <c r="G275" i="2" s="1"/>
  <c r="F270" i="2"/>
  <c r="F277" i="2" s="1"/>
  <c r="E351" i="2"/>
  <c r="G351" i="2" s="1"/>
  <c r="F351" i="2"/>
  <c r="G350" i="2"/>
  <c r="D366" i="2"/>
  <c r="G366" i="2" s="1"/>
  <c r="E459" i="2"/>
  <c r="E461" i="2" s="1"/>
  <c r="E554" i="2"/>
  <c r="G342" i="2"/>
  <c r="E258" i="2"/>
  <c r="G258" i="2" s="1"/>
  <c r="E272" i="2"/>
  <c r="F170" i="2"/>
  <c r="G252" i="2"/>
  <c r="F272" i="2"/>
  <c r="G257" i="2"/>
  <c r="F365" i="2"/>
  <c r="G365" i="2" s="1"/>
  <c r="F349" i="2"/>
  <c r="F355" i="2" s="1"/>
  <c r="D535" i="2"/>
  <c r="E170" i="2"/>
  <c r="G170" i="2" s="1"/>
  <c r="D272" i="2"/>
  <c r="E256" i="2"/>
  <c r="E264" i="2" s="1"/>
  <c r="E274" i="2"/>
  <c r="E277" i="2" s="1"/>
  <c r="E260" i="2"/>
  <c r="G260" i="2" s="1"/>
  <c r="D274" i="2"/>
  <c r="F363" i="2"/>
  <c r="F368" i="2" s="1"/>
  <c r="G348" i="2"/>
  <c r="F352" i="2"/>
  <c r="D363" i="2"/>
  <c r="G363" i="2" s="1"/>
  <c r="D554" i="2"/>
  <c r="D644" i="2"/>
  <c r="G644" i="2" s="1"/>
  <c r="D270" i="2"/>
  <c r="E259" i="2"/>
  <c r="E427" i="2"/>
  <c r="F249" i="2"/>
  <c r="F264" i="2" s="1"/>
  <c r="E352" i="2"/>
  <c r="F364" i="2"/>
  <c r="D538" i="2"/>
  <c r="D530" i="2"/>
  <c r="E536" i="2"/>
  <c r="E528" i="2"/>
  <c r="F534" i="2"/>
  <c r="D553" i="2"/>
  <c r="E551" i="2"/>
  <c r="F549" i="2"/>
  <c r="F556" i="2" s="1"/>
  <c r="D625" i="2"/>
  <c r="F628" i="2"/>
  <c r="F620" i="2"/>
  <c r="D643" i="2"/>
  <c r="F640" i="2"/>
  <c r="D718" i="2"/>
  <c r="D710" i="2"/>
  <c r="G710" i="2" s="1"/>
  <c r="E715" i="2"/>
  <c r="F721" i="2"/>
  <c r="F713" i="2"/>
  <c r="D729" i="2"/>
  <c r="E734" i="2"/>
  <c r="F734" i="2"/>
  <c r="D373" i="5"/>
  <c r="D408" i="5"/>
  <c r="D488" i="5"/>
  <c r="F588" i="5"/>
  <c r="F581" i="5"/>
  <c r="F661" i="5"/>
  <c r="F654" i="5"/>
  <c r="F730" i="5"/>
  <c r="F736" i="5"/>
  <c r="F763" i="5"/>
  <c r="F832" i="5"/>
  <c r="F320" i="6"/>
  <c r="F334" i="6"/>
  <c r="F665" i="6"/>
  <c r="F657" i="6"/>
  <c r="F2019" i="7"/>
  <c r="E535" i="2"/>
  <c r="F541" i="2"/>
  <c r="F533" i="2"/>
  <c r="E550" i="2"/>
  <c r="D618" i="2"/>
  <c r="D626" i="2"/>
  <c r="F627" i="2"/>
  <c r="F619" i="2"/>
  <c r="D642" i="2"/>
  <c r="D717" i="2"/>
  <c r="D709" i="2"/>
  <c r="G709" i="2" s="1"/>
  <c r="E714" i="2"/>
  <c r="F720" i="2"/>
  <c r="F712" i="2"/>
  <c r="D734" i="2"/>
  <c r="E733" i="2"/>
  <c r="F733" i="2"/>
  <c r="D364" i="5"/>
  <c r="E534" i="2"/>
  <c r="F540" i="2"/>
  <c r="F532" i="2"/>
  <c r="D551" i="2"/>
  <c r="E549" i="2"/>
  <c r="D619" i="2"/>
  <c r="G619" i="2" s="1"/>
  <c r="D627" i="2"/>
  <c r="G627" i="2" s="1"/>
  <c r="F626" i="2"/>
  <c r="F618" i="2"/>
  <c r="F633" i="2" s="1"/>
  <c r="D641" i="2"/>
  <c r="G641" i="2" s="1"/>
  <c r="D716" i="2"/>
  <c r="E721" i="2"/>
  <c r="E713" i="2"/>
  <c r="F719" i="2"/>
  <c r="F711" i="2"/>
  <c r="D733" i="2"/>
  <c r="E732" i="2"/>
  <c r="G732" i="2" s="1"/>
  <c r="F732" i="2"/>
  <c r="D419" i="5"/>
  <c r="F580" i="5"/>
  <c r="F653" i="5"/>
  <c r="F843" i="5"/>
  <c r="F219" i="6"/>
  <c r="F545" i="6"/>
  <c r="F537" i="6"/>
  <c r="F558" i="6"/>
  <c r="G591" i="6"/>
  <c r="F1880" i="7"/>
  <c r="F2003" i="7"/>
  <c r="D715" i="2"/>
  <c r="E720" i="2"/>
  <c r="E712" i="2"/>
  <c r="F718" i="2"/>
  <c r="E731" i="2"/>
  <c r="F731" i="2"/>
  <c r="E197" i="5"/>
  <c r="F197" i="5" s="1"/>
  <c r="G197" i="5" s="1"/>
  <c r="D317" i="5"/>
  <c r="D494" i="5"/>
  <c r="F532" i="6"/>
  <c r="F538" i="6"/>
  <c r="F546" i="6"/>
  <c r="E564" i="6"/>
  <c r="D671" i="6"/>
  <c r="F666" i="6"/>
  <c r="F652" i="6"/>
  <c r="F660" i="6"/>
  <c r="F650" i="6"/>
  <c r="F655" i="6"/>
  <c r="F663" i="6"/>
  <c r="E671" i="6"/>
  <c r="F662" i="6"/>
  <c r="F654" i="6"/>
  <c r="F1810" i="7"/>
  <c r="D534" i="2"/>
  <c r="E540" i="2"/>
  <c r="E532" i="2"/>
  <c r="F538" i="2"/>
  <c r="F530" i="2"/>
  <c r="D549" i="2"/>
  <c r="F553" i="2"/>
  <c r="D621" i="2"/>
  <c r="D629" i="2"/>
  <c r="G629" i="2" s="1"/>
  <c r="F624" i="2"/>
  <c r="F644" i="2"/>
  <c r="D708" i="2"/>
  <c r="D714" i="2"/>
  <c r="G714" i="2" s="1"/>
  <c r="E719" i="2"/>
  <c r="E711" i="2"/>
  <c r="F717" i="2"/>
  <c r="F709" i="2"/>
  <c r="F723" i="2" s="1"/>
  <c r="D731" i="2"/>
  <c r="E730" i="2"/>
  <c r="E736" i="2" s="1"/>
  <c r="F730" i="2"/>
  <c r="F182" i="5"/>
  <c r="G182" i="5" s="1"/>
  <c r="F257" i="5"/>
  <c r="G257" i="5" s="1"/>
  <c r="D316" i="5"/>
  <c r="D361" i="5"/>
  <c r="D353" i="5"/>
  <c r="D374" i="5"/>
  <c r="F817" i="5"/>
  <c r="F830" i="5"/>
  <c r="F850" i="5"/>
  <c r="F233" i="6"/>
  <c r="F222" i="6"/>
  <c r="F551" i="6"/>
  <c r="F543" i="6"/>
  <c r="F535" i="6"/>
  <c r="F541" i="6"/>
  <c r="F669" i="6"/>
  <c r="F661" i="6"/>
  <c r="F653" i="6"/>
  <c r="E539" i="2"/>
  <c r="E531" i="2"/>
  <c r="F537" i="2"/>
  <c r="F529" i="2"/>
  <c r="F552" i="2"/>
  <c r="D630" i="2"/>
  <c r="F623" i="2"/>
  <c r="F643" i="2"/>
  <c r="D721" i="2"/>
  <c r="G721" i="2" s="1"/>
  <c r="D713" i="2"/>
  <c r="G713" i="2" s="1"/>
  <c r="E718" i="2"/>
  <c r="F716" i="2"/>
  <c r="D730" i="2"/>
  <c r="G730" i="2" s="1"/>
  <c r="E729" i="2"/>
  <c r="F729" i="2"/>
  <c r="D315" i="5"/>
  <c r="F569" i="5"/>
  <c r="F764" i="5"/>
  <c r="F542" i="6"/>
  <c r="F534" i="6"/>
  <c r="F559" i="6"/>
  <c r="D540" i="2"/>
  <c r="D532" i="2"/>
  <c r="E538" i="2"/>
  <c r="E530" i="2"/>
  <c r="F536" i="2"/>
  <c r="G536" i="2" s="1"/>
  <c r="F528" i="2"/>
  <c r="G528" i="2" s="1"/>
  <c r="E553" i="2"/>
  <c r="E556" i="2" s="1"/>
  <c r="F551" i="2"/>
  <c r="D623" i="2"/>
  <c r="G623" i="2" s="1"/>
  <c r="D631" i="2"/>
  <c r="G631" i="2" s="1"/>
  <c r="F630" i="2"/>
  <c r="F622" i="2"/>
  <c r="D639" i="2"/>
  <c r="G639" i="2" s="1"/>
  <c r="F642" i="2"/>
  <c r="D720" i="2"/>
  <c r="G720" i="2" s="1"/>
  <c r="D712" i="2"/>
  <c r="G712" i="2" s="1"/>
  <c r="E717" i="2"/>
  <c r="E709" i="2"/>
  <c r="E723" i="2" s="1"/>
  <c r="F715" i="2"/>
  <c r="F186" i="5"/>
  <c r="G186" i="5" s="1"/>
  <c r="D414" i="5"/>
  <c r="D464" i="5"/>
  <c r="F825" i="5"/>
  <c r="F849" i="5"/>
  <c r="D928" i="5"/>
  <c r="F236" i="6"/>
  <c r="F460" i="6"/>
  <c r="F591" i="6"/>
  <c r="F667" i="6"/>
  <c r="F659" i="6"/>
  <c r="F651" i="6"/>
  <c r="F929" i="6"/>
  <c r="F1912" i="7"/>
  <c r="D539" i="2"/>
  <c r="G539" i="2" s="1"/>
  <c r="D531" i="2"/>
  <c r="G531" i="2" s="1"/>
  <c r="E537" i="2"/>
  <c r="E529" i="2"/>
  <c r="F535" i="2"/>
  <c r="D624" i="2"/>
  <c r="G624" i="2" s="1"/>
  <c r="F629" i="2"/>
  <c r="F621" i="2"/>
  <c r="D719" i="2"/>
  <c r="G719" i="2" s="1"/>
  <c r="E716" i="2"/>
  <c r="D352" i="5"/>
  <c r="F678" i="5"/>
  <c r="F667" i="5"/>
  <c r="F740" i="5"/>
  <c r="F349" i="6"/>
  <c r="F338" i="6"/>
  <c r="F456" i="6"/>
  <c r="D553" i="6"/>
  <c r="E553" i="6"/>
  <c r="F560" i="6"/>
  <c r="F1213" i="6"/>
  <c r="F235" i="6"/>
  <c r="F232" i="6"/>
  <c r="F441" i="6"/>
  <c r="F452" i="6"/>
  <c r="F678" i="6"/>
  <c r="E1108" i="6"/>
  <c r="F1108" i="6" s="1"/>
  <c r="D1119" i="6"/>
  <c r="F1119" i="6" s="1"/>
  <c r="F1542" i="7"/>
  <c r="F1538" i="7"/>
  <c r="E1668" i="7"/>
  <c r="F1663" i="7"/>
  <c r="F1788" i="7"/>
  <c r="F1887" i="7"/>
  <c r="F2013" i="7"/>
  <c r="F586" i="5"/>
  <c r="F659" i="5"/>
  <c r="F676" i="5"/>
  <c r="F738" i="5"/>
  <c r="F762" i="5"/>
  <c r="F755" i="5"/>
  <c r="F835" i="5"/>
  <c r="F828" i="5"/>
  <c r="F841" i="5"/>
  <c r="F228" i="6"/>
  <c r="F351" i="6"/>
  <c r="F340" i="6"/>
  <c r="F462" i="6"/>
  <c r="F923" i="6"/>
  <c r="F1116" i="6"/>
  <c r="E1654" i="6"/>
  <c r="F1654" i="6" s="1"/>
  <c r="F1344" i="7"/>
  <c r="F1498" i="7"/>
  <c r="D1798" i="7"/>
  <c r="F1890" i="7"/>
  <c r="F1907" i="7"/>
  <c r="F1920" i="7"/>
  <c r="F1999" i="7"/>
  <c r="F783" i="6"/>
  <c r="F775" i="6"/>
  <c r="E789" i="6"/>
  <c r="E1360" i="6"/>
  <c r="F1360" i="6" s="1"/>
  <c r="E1507" i="6"/>
  <c r="F1507" i="6" s="1"/>
  <c r="F530" i="7"/>
  <c r="G598" i="7"/>
  <c r="F634" i="7"/>
  <c r="H1065" i="7"/>
  <c r="F1189" i="7"/>
  <c r="E1212" i="7"/>
  <c r="F1221" i="7"/>
  <c r="F1497" i="7"/>
  <c r="F1666" i="7"/>
  <c r="F1662" i="7"/>
  <c r="F1658" i="7"/>
  <c r="F1694" i="7"/>
  <c r="F1690" i="7"/>
  <c r="F1759" i="7"/>
  <c r="E1798" i="7"/>
  <c r="F1995" i="7"/>
  <c r="F589" i="5"/>
  <c r="F651" i="5"/>
  <c r="F675" i="5"/>
  <c r="F668" i="5"/>
  <c r="F748" i="5"/>
  <c r="F741" i="5"/>
  <c r="F754" i="5"/>
  <c r="F827" i="5"/>
  <c r="F847" i="5"/>
  <c r="F220" i="6"/>
  <c r="F350" i="6"/>
  <c r="F343" i="6"/>
  <c r="F465" i="6"/>
  <c r="F454" i="6"/>
  <c r="F774" i="6"/>
  <c r="F794" i="6"/>
  <c r="F1081" i="6"/>
  <c r="D1213" i="6"/>
  <c r="F76" i="7"/>
  <c r="F198" i="7"/>
  <c r="F220" i="7"/>
  <c r="F216" i="7"/>
  <c r="F1045" i="7"/>
  <c r="J1045" i="7" s="1"/>
  <c r="G1184" i="7"/>
  <c r="F1693" i="7"/>
  <c r="F1790" i="7"/>
  <c r="F1876" i="7"/>
  <c r="F1909" i="7"/>
  <c r="F1906" i="7"/>
  <c r="F1919" i="7"/>
  <c r="F1975" i="7"/>
  <c r="F450" i="6"/>
  <c r="E682" i="6"/>
  <c r="F897" i="6"/>
  <c r="F986" i="6"/>
  <c r="F635" i="7"/>
  <c r="F813" i="7"/>
  <c r="F1892" i="7"/>
  <c r="E1896" i="7"/>
  <c r="F1896" i="7" s="1"/>
  <c r="F1905" i="7"/>
  <c r="F676" i="6"/>
  <c r="F768" i="6"/>
  <c r="F780" i="6"/>
  <c r="F772" i="6"/>
  <c r="F1980" i="7"/>
  <c r="F1019" i="6"/>
  <c r="F87" i="7"/>
  <c r="F622" i="7"/>
  <c r="F632" i="7"/>
  <c r="F1193" i="7"/>
  <c r="F1682" i="7"/>
  <c r="F1692" i="7"/>
  <c r="F1772" i="7"/>
  <c r="F1789" i="7"/>
  <c r="F1997" i="7"/>
  <c r="F2014" i="7"/>
  <c r="F786" i="6"/>
  <c r="F778" i="6"/>
  <c r="F1043" i="7"/>
  <c r="F1192" i="7"/>
  <c r="F1649" i="7"/>
  <c r="D1782" i="7"/>
  <c r="F1782" i="7" s="1"/>
  <c r="F1792" i="7"/>
  <c r="F1805" i="7"/>
  <c r="F1891" i="7"/>
  <c r="F1904" i="7"/>
  <c r="F2024" i="7"/>
  <c r="F2008" i="7"/>
  <c r="F1992" i="7"/>
  <c r="F1917" i="7"/>
  <c r="F1901" i="7"/>
  <c r="F1885" i="7"/>
  <c r="F1803" i="7"/>
  <c r="F1771" i="7"/>
  <c r="F638" i="7"/>
  <c r="F713" i="7"/>
  <c r="F711" i="7"/>
  <c r="F709" i="7"/>
  <c r="F729" i="7"/>
  <c r="F740" i="7"/>
  <c r="F814" i="7"/>
  <c r="F826" i="7"/>
  <c r="F849" i="7"/>
  <c r="F847" i="7"/>
  <c r="G927" i="7"/>
  <c r="F934" i="7"/>
  <c r="J934" i="7" s="1"/>
  <c r="I938" i="7"/>
  <c r="F969" i="7"/>
  <c r="F968" i="7"/>
  <c r="D1048" i="7"/>
  <c r="F1063" i="7"/>
  <c r="F1060" i="7"/>
  <c r="F1059" i="7"/>
  <c r="F1056" i="7"/>
  <c r="J1056" i="7" s="1"/>
  <c r="F1055" i="7"/>
  <c r="J1055" i="7" s="1"/>
  <c r="F1079" i="7"/>
  <c r="F1075" i="7"/>
  <c r="J1075" i="7" s="1"/>
  <c r="F1073" i="7"/>
  <c r="I1071" i="7"/>
  <c r="I1078" i="7"/>
  <c r="I1076" i="7"/>
  <c r="I1074" i="7"/>
  <c r="E89" i="7"/>
  <c r="F89" i="7" s="1"/>
  <c r="G493" i="7"/>
  <c r="F103" i="7"/>
  <c r="F95" i="7"/>
  <c r="F305" i="7"/>
  <c r="F301" i="7"/>
  <c r="F297" i="7"/>
  <c r="F390" i="7"/>
  <c r="F386" i="7"/>
  <c r="D851" i="7"/>
  <c r="D940" i="7"/>
  <c r="F1362" i="7"/>
  <c r="F1358" i="7"/>
  <c r="F1354" i="7"/>
  <c r="F1378" i="7"/>
  <c r="D1544" i="7"/>
  <c r="F1679" i="7"/>
  <c r="F1677" i="7"/>
  <c r="F1675" i="7"/>
  <c r="F99" i="7"/>
  <c r="F502" i="7"/>
  <c r="F518" i="7"/>
  <c r="F516" i="7"/>
  <c r="F514" i="7"/>
  <c r="F512" i="7"/>
  <c r="F608" i="7"/>
  <c r="F604" i="7"/>
  <c r="F623" i="7"/>
  <c r="F619" i="7"/>
  <c r="F1044" i="7"/>
  <c r="F1042" i="7"/>
  <c r="J1042" i="7" s="1"/>
  <c r="I1044" i="7"/>
  <c r="J1044" i="7" s="1"/>
  <c r="I1062" i="7"/>
  <c r="F1206" i="7"/>
  <c r="F1226" i="7"/>
  <c r="F1224" i="7"/>
  <c r="F1222" i="7"/>
  <c r="F1346" i="7"/>
  <c r="F1342" i="7"/>
  <c r="F1377" i="7"/>
  <c r="D1392" i="7"/>
  <c r="F1392" i="7" s="1"/>
  <c r="G1488" i="7"/>
  <c r="F1496" i="7"/>
  <c r="E1532" i="7"/>
  <c r="F1529" i="7"/>
  <c r="F1648" i="7"/>
  <c r="F1194" i="7"/>
  <c r="F1190" i="7"/>
  <c r="D1212" i="7"/>
  <c r="F1212" i="7" s="1"/>
  <c r="F1209" i="7"/>
  <c r="F1345" i="7"/>
  <c r="F1341" i="7"/>
  <c r="E1364" i="7"/>
  <c r="E1380" i="7"/>
  <c r="D1696" i="7"/>
  <c r="F418" i="7"/>
  <c r="F503" i="7"/>
  <c r="F519" i="7"/>
  <c r="F517" i="7"/>
  <c r="F515" i="7"/>
  <c r="F513" i="7"/>
  <c r="F511" i="7"/>
  <c r="F534" i="7"/>
  <c r="D610" i="7"/>
  <c r="F712" i="7"/>
  <c r="F728" i="7"/>
  <c r="F724" i="7"/>
  <c r="F722" i="7"/>
  <c r="F741" i="7"/>
  <c r="F829" i="7"/>
  <c r="F842" i="7"/>
  <c r="I937" i="7"/>
  <c r="I954" i="7"/>
  <c r="I952" i="7"/>
  <c r="I950" i="7"/>
  <c r="I948" i="7"/>
  <c r="I947" i="7"/>
  <c r="I964" i="7"/>
  <c r="I1057" i="7"/>
  <c r="I1056" i="7"/>
  <c r="F1078" i="7"/>
  <c r="J1078" i="7" s="1"/>
  <c r="F1207" i="7"/>
  <c r="F1205" i="7"/>
  <c r="F1203" i="7"/>
  <c r="E1228" i="7"/>
  <c r="F1225" i="7"/>
  <c r="F1223" i="7"/>
  <c r="D1240" i="7"/>
  <c r="F1375" i="7"/>
  <c r="F1373" i="7"/>
  <c r="F1371" i="7"/>
  <c r="E1392" i="7"/>
  <c r="F1389" i="7"/>
  <c r="F1387" i="7"/>
  <c r="E1500" i="7"/>
  <c r="F1514" i="7"/>
  <c r="F1525" i="7"/>
  <c r="F1523" i="7"/>
  <c r="E1544" i="7"/>
  <c r="F1541" i="7"/>
  <c r="E1652" i="7"/>
  <c r="E1696" i="7"/>
  <c r="E307" i="7"/>
  <c r="F83" i="7"/>
  <c r="F119" i="7"/>
  <c r="F102" i="7"/>
  <c r="F98" i="7"/>
  <c r="D121" i="7"/>
  <c r="F118" i="7"/>
  <c r="F114" i="7"/>
  <c r="F203" i="7"/>
  <c r="F215" i="7"/>
  <c r="F213" i="7"/>
  <c r="F304" i="7"/>
  <c r="F300" i="7"/>
  <c r="F320" i="7"/>
  <c r="F316" i="7"/>
  <c r="F314" i="7"/>
  <c r="F401" i="7"/>
  <c r="F417" i="7"/>
  <c r="I963" i="7"/>
  <c r="J963" i="7" s="1"/>
  <c r="F1191" i="7"/>
  <c r="E1196" i="7"/>
  <c r="F1210" i="7"/>
  <c r="F1204" i="7"/>
  <c r="E1240" i="7"/>
  <c r="F1237" i="7"/>
  <c r="F1235" i="7"/>
  <c r="F1343" i="7"/>
  <c r="E1348" i="7"/>
  <c r="F1508" i="7"/>
  <c r="F1506" i="7"/>
  <c r="F1530" i="7"/>
  <c r="F1528" i="7"/>
  <c r="F1524" i="7"/>
  <c r="E1684" i="7"/>
  <c r="F1676" i="7"/>
  <c r="F85" i="7"/>
  <c r="F184" i="7"/>
  <c r="F388" i="7"/>
  <c r="D408" i="7"/>
  <c r="F408" i="7" s="1"/>
  <c r="E521" i="7"/>
  <c r="F967" i="7"/>
  <c r="F1218" i="7"/>
  <c r="D1364" i="7"/>
  <c r="F1357" i="7"/>
  <c r="D1380" i="7"/>
  <c r="F1374" i="7"/>
  <c r="F1390" i="7"/>
  <c r="F1388" i="7"/>
  <c r="F1386" i="7"/>
  <c r="D1500" i="7"/>
  <c r="F1500" i="7" s="1"/>
  <c r="E1516" i="7"/>
  <c r="F1516" i="7" s="1"/>
  <c r="F1513" i="7"/>
  <c r="F1511" i="7"/>
  <c r="F1507" i="7"/>
  <c r="D1532" i="7"/>
  <c r="F1532" i="7" s="1"/>
  <c r="D1652" i="7"/>
  <c r="F1652" i="7" s="1"/>
  <c r="D1668" i="7"/>
  <c r="F1668" i="7" s="1"/>
  <c r="F1661" i="7"/>
  <c r="D1684" i="7"/>
  <c r="D105" i="7"/>
  <c r="F101" i="7"/>
  <c r="F97" i="7"/>
  <c r="E121" i="7"/>
  <c r="F121" i="7" s="1"/>
  <c r="F116" i="7"/>
  <c r="F188" i="7"/>
  <c r="F303" i="7"/>
  <c r="F299" i="7"/>
  <c r="F389" i="7"/>
  <c r="F400" i="7"/>
  <c r="F421" i="7"/>
  <c r="F419" i="7"/>
  <c r="D505" i="7"/>
  <c r="F501" i="7"/>
  <c r="F499" i="7"/>
  <c r="F606" i="7"/>
  <c r="D731" i="7"/>
  <c r="F725" i="7"/>
  <c r="F723" i="7"/>
  <c r="F737" i="7"/>
  <c r="E820" i="7"/>
  <c r="F820" i="7" s="1"/>
  <c r="D820" i="7"/>
  <c r="F830" i="7"/>
  <c r="E940" i="7"/>
  <c r="H940" i="7"/>
  <c r="I934" i="7"/>
  <c r="I946" i="7"/>
  <c r="F954" i="7"/>
  <c r="F952" i="7"/>
  <c r="J952" i="7" s="1"/>
  <c r="F950" i="7"/>
  <c r="F948" i="7"/>
  <c r="I970" i="7"/>
  <c r="I969" i="7"/>
  <c r="J969" i="7" s="1"/>
  <c r="E1065" i="7"/>
  <c r="F1058" i="7"/>
  <c r="H1081" i="7"/>
  <c r="F1219" i="7"/>
  <c r="F1356" i="7"/>
  <c r="F1493" i="7"/>
  <c r="F1678" i="7"/>
  <c r="F1691" i="7"/>
  <c r="D89" i="7"/>
  <c r="F84" i="7"/>
  <c r="F86" i="7"/>
  <c r="E105" i="7"/>
  <c r="F105" i="7" s="1"/>
  <c r="F100" i="7"/>
  <c r="F96" i="7"/>
  <c r="F117" i="7"/>
  <c r="D190" i="7"/>
  <c r="F185" i="7"/>
  <c r="E190" i="7"/>
  <c r="D206" i="7"/>
  <c r="F206" i="7" s="1"/>
  <c r="F212" i="7"/>
  <c r="F284" i="7"/>
  <c r="F302" i="7"/>
  <c r="F298" i="7"/>
  <c r="D323" i="7"/>
  <c r="F315" i="7"/>
  <c r="F313" i="7"/>
  <c r="F405" i="7"/>
  <c r="F415" i="7"/>
  <c r="F532" i="7"/>
  <c r="F528" i="7"/>
  <c r="D626" i="7"/>
  <c r="F616" i="7"/>
  <c r="E731" i="7"/>
  <c r="G808" i="7"/>
  <c r="D836" i="7"/>
  <c r="F933" i="7"/>
  <c r="G957" i="7"/>
  <c r="E973" i="7"/>
  <c r="D1196" i="7"/>
  <c r="F1208" i="7"/>
  <c r="D1228" i="7"/>
  <c r="G1336" i="7"/>
  <c r="D1348" i="7"/>
  <c r="F1348" i="7" s="1"/>
  <c r="F1376" i="7"/>
  <c r="F1510" i="7"/>
  <c r="F1527" i="7"/>
  <c r="F1540" i="7"/>
  <c r="F1645" i="7"/>
  <c r="F1664" i="7"/>
  <c r="F1659" i="7"/>
  <c r="F1674" i="7"/>
  <c r="F111" i="7"/>
  <c r="F177" i="7"/>
  <c r="E206" i="7"/>
  <c r="F199" i="7"/>
  <c r="D222" i="7"/>
  <c r="F219" i="7"/>
  <c r="F289" i="7"/>
  <c r="E323" i="7"/>
  <c r="F323" i="7" s="1"/>
  <c r="F318" i="7"/>
  <c r="F379" i="7"/>
  <c r="D392" i="7"/>
  <c r="E408" i="7"/>
  <c r="F422" i="7"/>
  <c r="F420" i="7"/>
  <c r="D521" i="7"/>
  <c r="F521" i="7" s="1"/>
  <c r="E626" i="7"/>
  <c r="F626" i="7" s="1"/>
  <c r="D641" i="7"/>
  <c r="F641" i="7" s="1"/>
  <c r="F633" i="7"/>
  <c r="E641" i="7"/>
  <c r="F848" i="7"/>
  <c r="F971" i="7"/>
  <c r="E1048" i="7"/>
  <c r="I1041" i="7"/>
  <c r="I1045" i="7"/>
  <c r="I1043" i="7"/>
  <c r="J1043" i="7" s="1"/>
  <c r="D1065" i="7"/>
  <c r="D1081" i="7"/>
  <c r="F1660" i="7"/>
  <c r="D307" i="7"/>
  <c r="E610" i="7"/>
  <c r="F966" i="7"/>
  <c r="F965" i="7"/>
  <c r="H1048" i="7"/>
  <c r="I1061" i="7"/>
  <c r="I1058" i="7"/>
  <c r="E1081" i="7"/>
  <c r="F1072" i="7"/>
  <c r="I1079" i="7"/>
  <c r="J1079" i="7" s="1"/>
  <c r="I1077" i="7"/>
  <c r="I1075" i="7"/>
  <c r="I1073" i="7"/>
  <c r="J1073" i="7" s="1"/>
  <c r="F1202" i="7"/>
  <c r="F1236" i="7"/>
  <c r="F1360" i="7"/>
  <c r="F1355" i="7"/>
  <c r="F1370" i="7"/>
  <c r="F1509" i="7"/>
  <c r="F1526" i="7"/>
  <c r="F1539" i="7"/>
  <c r="G1640" i="7"/>
  <c r="F1689" i="7"/>
  <c r="F1673" i="7"/>
  <c r="F1657" i="7"/>
  <c r="F1537" i="7"/>
  <c r="F1521" i="7"/>
  <c r="F1505" i="7"/>
  <c r="F1385" i="7"/>
  <c r="F1369" i="7"/>
  <c r="F1353" i="7"/>
  <c r="F1233" i="7"/>
  <c r="F1217" i="7"/>
  <c r="F1201" i="7"/>
  <c r="F190" i="7"/>
  <c r="F82" i="7"/>
  <c r="F526" i="7"/>
  <c r="D536" i="7"/>
  <c r="F112" i="7"/>
  <c r="F186" i="7"/>
  <c r="F201" i="7"/>
  <c r="F218" i="7"/>
  <c r="F288" i="7"/>
  <c r="E291" i="7"/>
  <c r="E536" i="7"/>
  <c r="F533" i="7"/>
  <c r="F531" i="7"/>
  <c r="F529" i="7"/>
  <c r="F527" i="7"/>
  <c r="F603" i="7"/>
  <c r="F605" i="7"/>
  <c r="F607" i="7"/>
  <c r="F744" i="7"/>
  <c r="F817" i="7"/>
  <c r="F845" i="7"/>
  <c r="F937" i="7"/>
  <c r="J937" i="7" s="1"/>
  <c r="F113" i="7"/>
  <c r="F197" i="7"/>
  <c r="D291" i="7"/>
  <c r="F287" i="7"/>
  <c r="E392" i="7"/>
  <c r="F392" i="7" s="1"/>
  <c r="F385" i="7"/>
  <c r="F387" i="7"/>
  <c r="E424" i="7"/>
  <c r="D746" i="7"/>
  <c r="E836" i="7"/>
  <c r="F833" i="7"/>
  <c r="F202" i="7"/>
  <c r="F200" i="7"/>
  <c r="E222" i="7"/>
  <c r="F217" i="7"/>
  <c r="F214" i="7"/>
  <c r="F278" i="7"/>
  <c r="D424" i="7"/>
  <c r="E505" i="7"/>
  <c r="E715" i="7"/>
  <c r="E746" i="7"/>
  <c r="E851" i="7"/>
  <c r="F851" i="7" s="1"/>
  <c r="F940" i="7"/>
  <c r="G1065" i="7"/>
  <c r="I1065" i="7" s="1"/>
  <c r="I1072" i="7"/>
  <c r="J1072" i="7" s="1"/>
  <c r="G1081" i="7"/>
  <c r="F403" i="7"/>
  <c r="F500" i="7"/>
  <c r="F510" i="7"/>
  <c r="F621" i="7"/>
  <c r="F710" i="7"/>
  <c r="F721" i="7"/>
  <c r="F742" i="7"/>
  <c r="F815" i="7"/>
  <c r="F831" i="7"/>
  <c r="F843" i="7"/>
  <c r="F935" i="7"/>
  <c r="I933" i="7"/>
  <c r="F955" i="7"/>
  <c r="F953" i="7"/>
  <c r="F951" i="7"/>
  <c r="F949" i="7"/>
  <c r="F947" i="7"/>
  <c r="J947" i="7" s="1"/>
  <c r="D973" i="7"/>
  <c r="F973" i="7" s="1"/>
  <c r="J973" i="7" s="1"/>
  <c r="I968" i="7"/>
  <c r="J968" i="7" s="1"/>
  <c r="I967" i="7"/>
  <c r="F964" i="7"/>
  <c r="J964" i="7" s="1"/>
  <c r="I1046" i="7"/>
  <c r="J1046" i="7" s="1"/>
  <c r="F1054" i="7"/>
  <c r="J1054" i="7" s="1"/>
  <c r="I1063" i="7"/>
  <c r="J1063" i="7" s="1"/>
  <c r="F1061" i="7"/>
  <c r="J1061" i="7" s="1"/>
  <c r="I1055" i="7"/>
  <c r="F1076" i="7"/>
  <c r="F1074" i="7"/>
  <c r="F286" i="7"/>
  <c r="F404" i="7"/>
  <c r="F624" i="7"/>
  <c r="F617" i="7"/>
  <c r="F639" i="7"/>
  <c r="D715" i="7"/>
  <c r="F726" i="7"/>
  <c r="F743" i="7"/>
  <c r="F738" i="7"/>
  <c r="F818" i="7"/>
  <c r="F816" i="7"/>
  <c r="F834" i="7"/>
  <c r="F832" i="7"/>
  <c r="F827" i="7"/>
  <c r="F846" i="7"/>
  <c r="F844" i="7"/>
  <c r="F938" i="7"/>
  <c r="F936" i="7"/>
  <c r="I935" i="7"/>
  <c r="G940" i="7"/>
  <c r="I940" i="7" s="1"/>
  <c r="I955" i="7"/>
  <c r="I953" i="7"/>
  <c r="I951" i="7"/>
  <c r="I949" i="7"/>
  <c r="I971" i="7"/>
  <c r="H973" i="7"/>
  <c r="I966" i="7"/>
  <c r="I965" i="7"/>
  <c r="G1035" i="7"/>
  <c r="I1042" i="7"/>
  <c r="F1057" i="7"/>
  <c r="F1071" i="7"/>
  <c r="J1071" i="7" s="1"/>
  <c r="F285" i="7"/>
  <c r="F319" i="7"/>
  <c r="F317" i="7"/>
  <c r="F399" i="7"/>
  <c r="F620" i="7"/>
  <c r="F618" i="7"/>
  <c r="F636" i="7"/>
  <c r="G703" i="7"/>
  <c r="F727" i="7"/>
  <c r="F739" i="7"/>
  <c r="F828" i="7"/>
  <c r="I936" i="7"/>
  <c r="G1048" i="7"/>
  <c r="I1060" i="7"/>
  <c r="J1060" i="7" s="1"/>
  <c r="I1059" i="7"/>
  <c r="F1077" i="7"/>
  <c r="J1077" i="7" s="1"/>
  <c r="J1058" i="7"/>
  <c r="F1062" i="7"/>
  <c r="J1062" i="7" s="1"/>
  <c r="F1065" i="7"/>
  <c r="J1065" i="7" s="1"/>
  <c r="F1048" i="7"/>
  <c r="F1041" i="7"/>
  <c r="J1041" i="7" s="1"/>
  <c r="G973" i="7"/>
  <c r="I973" i="7" s="1"/>
  <c r="F970" i="7"/>
  <c r="J970" i="7" s="1"/>
  <c r="J948" i="7"/>
  <c r="D957" i="7"/>
  <c r="F957" i="7" s="1"/>
  <c r="H957" i="7"/>
  <c r="I957" i="7" s="1"/>
  <c r="F946" i="7"/>
  <c r="J946" i="7" s="1"/>
  <c r="F841" i="7"/>
  <c r="F825" i="7"/>
  <c r="F736" i="7"/>
  <c r="F720" i="7"/>
  <c r="F631" i="7"/>
  <c r="F615" i="7"/>
  <c r="F413" i="7"/>
  <c r="F397" i="7"/>
  <c r="F312" i="7"/>
  <c r="F296" i="7"/>
  <c r="F211" i="7"/>
  <c r="F195" i="7"/>
  <c r="F187" i="7"/>
  <c r="F183" i="7"/>
  <c r="F110" i="7"/>
  <c r="F94" i="7"/>
  <c r="F1113" i="6"/>
  <c r="F1018" i="6"/>
  <c r="F796" i="6"/>
  <c r="F798" i="6"/>
  <c r="F795" i="6"/>
  <c r="F448" i="6"/>
  <c r="F439" i="6"/>
  <c r="F442" i="6"/>
  <c r="F435" i="6"/>
  <c r="F333" i="6"/>
  <c r="F218" i="6"/>
  <c r="G199" i="6"/>
  <c r="G121" i="6"/>
  <c r="F840" i="5"/>
  <c r="F822" i="5"/>
  <c r="F753" i="5"/>
  <c r="F735" i="5"/>
  <c r="F666" i="5"/>
  <c r="F648" i="5"/>
  <c r="F579" i="5"/>
  <c r="E263" i="5"/>
  <c r="D263" i="5"/>
  <c r="F248" i="5"/>
  <c r="G248" i="5" s="1"/>
  <c r="F263" i="5"/>
  <c r="G263" i="5" s="1"/>
  <c r="F194" i="5"/>
  <c r="G194" i="5" s="1"/>
  <c r="F190" i="5"/>
  <c r="G190" i="5" s="1"/>
  <c r="G733" i="2"/>
  <c r="F736" i="2"/>
  <c r="G731" i="2"/>
  <c r="G643" i="2"/>
  <c r="G554" i="2"/>
  <c r="G550" i="2"/>
  <c r="G551" i="2"/>
  <c r="G549" i="2"/>
  <c r="G540" i="2"/>
  <c r="G541" i="2"/>
  <c r="E429" i="2"/>
  <c r="G274" i="2"/>
  <c r="G270" i="2"/>
  <c r="I1048" i="7" l="1"/>
  <c r="J1057" i="7"/>
  <c r="J1076" i="7"/>
  <c r="J967" i="7"/>
  <c r="J933" i="7"/>
  <c r="F836" i="7"/>
  <c r="J950" i="7"/>
  <c r="F1684" i="7"/>
  <c r="F1364" i="7"/>
  <c r="G630" i="2"/>
  <c r="D723" i="2"/>
  <c r="G708" i="2"/>
  <c r="G625" i="2"/>
  <c r="G538" i="2"/>
  <c r="D264" i="2"/>
  <c r="G620" i="2"/>
  <c r="G622" i="2"/>
  <c r="E396" i="2"/>
  <c r="D186" i="2"/>
  <c r="G249" i="2"/>
  <c r="G264" i="2" s="1"/>
  <c r="G717" i="2"/>
  <c r="G529" i="2"/>
  <c r="G543" i="2" s="1"/>
  <c r="G352" i="2"/>
  <c r="G355" i="2"/>
  <c r="D368" i="2"/>
  <c r="G553" i="2"/>
  <c r="F543" i="2"/>
  <c r="G534" i="2"/>
  <c r="G642" i="2"/>
  <c r="G646" i="2" s="1"/>
  <c r="G718" i="2"/>
  <c r="D556" i="2"/>
  <c r="G272" i="2"/>
  <c r="G277" i="2" s="1"/>
  <c r="F646" i="2"/>
  <c r="G552" i="2"/>
  <c r="D355" i="2"/>
  <c r="J966" i="7"/>
  <c r="I1081" i="7"/>
  <c r="F222" i="7"/>
  <c r="F610" i="7"/>
  <c r="F1228" i="7"/>
  <c r="F731" i="7"/>
  <c r="G621" i="2"/>
  <c r="G715" i="2"/>
  <c r="E646" i="2"/>
  <c r="D173" i="2"/>
  <c r="G158" i="2"/>
  <c r="G173" i="2" s="1"/>
  <c r="F173" i="2"/>
  <c r="G256" i="2"/>
  <c r="J965" i="7"/>
  <c r="D646" i="2"/>
  <c r="F307" i="7"/>
  <c r="G734" i="2"/>
  <c r="G535" i="2"/>
  <c r="E633" i="2"/>
  <c r="G364" i="2"/>
  <c r="G368" i="2" s="1"/>
  <c r="E173" i="2"/>
  <c r="F1798" i="7"/>
  <c r="D543" i="2"/>
  <c r="J1059" i="7"/>
  <c r="J971" i="7"/>
  <c r="J938" i="7"/>
  <c r="F505" i="7"/>
  <c r="F536" i="7"/>
  <c r="F1196" i="7"/>
  <c r="F1380" i="7"/>
  <c r="G532" i="2"/>
  <c r="G626" i="2"/>
  <c r="G729" i="2"/>
  <c r="G736" i="2" s="1"/>
  <c r="D736" i="2"/>
  <c r="E543" i="2"/>
  <c r="J954" i="7"/>
  <c r="J940" i="7"/>
  <c r="J1074" i="7"/>
  <c r="F1544" i="7"/>
  <c r="G716" i="2"/>
  <c r="D633" i="2"/>
  <c r="G618" i="2"/>
  <c r="G530" i="2"/>
  <c r="D277" i="2"/>
  <c r="G533" i="2"/>
  <c r="G186" i="2"/>
  <c r="J949" i="7"/>
  <c r="F715" i="7"/>
  <c r="F1240" i="7"/>
  <c r="F1696" i="7"/>
  <c r="F1081" i="7"/>
  <c r="F746" i="7"/>
  <c r="F291" i="7"/>
  <c r="J955" i="7"/>
  <c r="J1048" i="7"/>
  <c r="J936" i="7"/>
  <c r="J951" i="7"/>
  <c r="J935" i="7"/>
  <c r="F424" i="7"/>
  <c r="J957" i="7"/>
  <c r="J953" i="7"/>
  <c r="G556" i="2"/>
  <c r="G723" i="2" l="1"/>
  <c r="J1081" i="7"/>
  <c r="G633" i="2"/>
</calcChain>
</file>

<file path=xl/sharedStrings.xml><?xml version="1.0" encoding="utf-8"?>
<sst xmlns="http://schemas.openxmlformats.org/spreadsheetml/2006/main" count="17137" uniqueCount="2684">
  <si>
    <t>Indicadores de gestión logística con excel</t>
  </si>
  <si>
    <t>hrs</t>
  </si>
  <si>
    <t>100% practico</t>
  </si>
  <si>
    <t>I. Objetivos</t>
  </si>
  <si>
    <t>Dirigido a jefes, supervisores y en general personal de las áreas de logística que deseen adquirir competencias para gestionar su área usando indicadores de gestión.</t>
  </si>
  <si>
    <t>Al finalizar el curso, el participante estará en condiciones de construir y analizar indicadores de gestión logística para responder a sus necesidades en el ámbito laboral.</t>
  </si>
  <si>
    <t>II. Beneficios para el participante</t>
  </si>
  <si>
    <t>Recibirás una sólida formación académica y práctica, que permitirá perfeccionar tus conocimientos y habilidades.</t>
  </si>
  <si>
    <t>Utilización de herramientas y casos prácticos con enfoque en excel y casos reales.</t>
  </si>
  <si>
    <t>Complemento teórico y practico que permitirá identificar a través de los indicadores oportunidades de mejora.</t>
  </si>
  <si>
    <t>III. Temario</t>
  </si>
  <si>
    <t>1. ¿Qué es un indicador de desempeño logístico?</t>
  </si>
  <si>
    <t>2. Características de los indicadores logísticos</t>
  </si>
  <si>
    <t>3. Importancia de los indicadores logísticos</t>
  </si>
  <si>
    <t>4. Principales indicadores logísticos x procesos con aplicaciones y casos en excel</t>
  </si>
  <si>
    <t>4.1 En Abastecimiento y compras</t>
  </si>
  <si>
    <t>Meses de inventario</t>
  </si>
  <si>
    <t>4.2 En almacén</t>
  </si>
  <si>
    <t>Exactitud del registro de inventarios</t>
  </si>
  <si>
    <t>Tiempo promedio de preparación de un pedido</t>
  </si>
  <si>
    <t>% pedidos preparados correctamente</t>
  </si>
  <si>
    <t>Nro pedidos preparados x persona</t>
  </si>
  <si>
    <t>% utilización del almacén</t>
  </si>
  <si>
    <t>4.3 En distribución o transportes</t>
  </si>
  <si>
    <t>% utilización del transporte</t>
  </si>
  <si>
    <t>% Entregas a tiempo</t>
  </si>
  <si>
    <t>% Entregas conformes</t>
  </si>
  <si>
    <t>Costo x km</t>
  </si>
  <si>
    <t>Costo x pedido</t>
  </si>
  <si>
    <t>Costo x kg</t>
  </si>
  <si>
    <t>INDICADORES DE PLANIFICACIÓN DE LA DEMANDA</t>
  </si>
  <si>
    <t>1. INDICADOR DE ERROR DE PRECISIÓN DE LA DEMANDA</t>
  </si>
  <si>
    <t>VALOR ABSOLUTO (VENTA - PRONOSTICO)</t>
  </si>
  <si>
    <t>VENTA</t>
  </si>
  <si>
    <t>VENTA Y PRONOSTICO SE EXPRESA EN UNIDADES.</t>
  </si>
  <si>
    <t>x 100</t>
  </si>
  <si>
    <t>ERROR DE PRECISIÓN (%) =</t>
  </si>
  <si>
    <t>UM</t>
  </si>
  <si>
    <t>Venta</t>
  </si>
  <si>
    <t>Pronostico</t>
  </si>
  <si>
    <t>Error de precisión (%)</t>
  </si>
  <si>
    <t>FUNCIONES EN EXCEL A TENER EN CUENTA:</t>
  </si>
  <si>
    <t>FUNCIÓN VALOR ABSOLUTO:</t>
  </si>
  <si>
    <t>ABS()</t>
  </si>
  <si>
    <t>FORMATO CONDICIONAL:</t>
  </si>
  <si>
    <t>PARA LOS SEMÁFOROS DE CONTROL</t>
  </si>
  <si>
    <t>SEMÁFOROS DE CONTROL:</t>
  </si>
  <si>
    <t>ERROR (%)</t>
  </si>
  <si>
    <t>&gt;</t>
  </si>
  <si>
    <t xml:space="preserve">&gt; = </t>
  </si>
  <si>
    <t>Y</t>
  </si>
  <si>
    <t>&lt;=</t>
  </si>
  <si>
    <t>&lt;</t>
  </si>
  <si>
    <t>EJEMPLO 1:</t>
  </si>
  <si>
    <t>MAESTRO DE PRODUCTOS</t>
  </si>
  <si>
    <t>COD PRODUCTO</t>
  </si>
  <si>
    <t>DESCRIPCIÓN</t>
  </si>
  <si>
    <t>CATEGORÍA</t>
  </si>
  <si>
    <t>COD PRODUCTO2</t>
  </si>
  <si>
    <t>TIMON</t>
  </si>
  <si>
    <t>05 - COLISION</t>
  </si>
  <si>
    <t>UN</t>
  </si>
  <si>
    <t>GOMA POSAPIE FT</t>
  </si>
  <si>
    <t>11 - LLANTAS Y HULES</t>
  </si>
  <si>
    <t>CADENA DE TRACCION</t>
  </si>
  <si>
    <t>13 - TRACCION</t>
  </si>
  <si>
    <t>CATALINA</t>
  </si>
  <si>
    <t>CONJUNTO DE TUBO DE ESCAPE</t>
  </si>
  <si>
    <t>07 - PEDALES Y POSAPIES</t>
  </si>
  <si>
    <t>ZAPATAS DE FRENO</t>
  </si>
  <si>
    <t>04 - FRENOS Y EMBRAGUES</t>
  </si>
  <si>
    <t>BATERIA DIABOLO</t>
  </si>
  <si>
    <t>01 - BATERIAS</t>
  </si>
  <si>
    <t>CONJ. COMPLETO PATADA ARRANQUE</t>
  </si>
  <si>
    <t>15 - MISCELANEOS</t>
  </si>
  <si>
    <t>ALTERNADOR</t>
  </si>
  <si>
    <t>08 - ELECTRICO</t>
  </si>
  <si>
    <t>BATERIA CITY</t>
  </si>
  <si>
    <t>REGULADOR RECTIFICADOR</t>
  </si>
  <si>
    <t>FOCO FARO (12V35W/35W)</t>
  </si>
  <si>
    <t>14 - LUCES</t>
  </si>
  <si>
    <t>BOTON INTERRUPTOR DE LUZ BAJA/</t>
  </si>
  <si>
    <t>10 - PALANCAS Y CHICOTES</t>
  </si>
  <si>
    <t>CABLE DE VELOCIMETRO</t>
  </si>
  <si>
    <t>MOTOR DE ARRANQUE COMPLETO</t>
  </si>
  <si>
    <t>MANIJA DE FRENO DELANTERO</t>
  </si>
  <si>
    <t>BASE DE MOTOR</t>
  </si>
  <si>
    <t>BUJE GOMA, SOPORTE MOTOR DEL.</t>
  </si>
  <si>
    <t>FILTRO DE COMBUSTIBLE</t>
  </si>
  <si>
    <t>03 - FILTROS</t>
  </si>
  <si>
    <t>LLAVE DE GASOLINA</t>
  </si>
  <si>
    <t>Unidad de medida</t>
  </si>
  <si>
    <t>EJEMPLO 2:</t>
  </si>
  <si>
    <t>EJEMPLO 3:</t>
  </si>
  <si>
    <t>CUBIERTA MANDO FRONTAL AZUL</t>
  </si>
  <si>
    <t>PARADOR CENTRAL</t>
  </si>
  <si>
    <t>RETROVISOR IZQUIER/AMARI/.</t>
  </si>
  <si>
    <t>RETROVISOR DERECHO/AMARI/.</t>
  </si>
  <si>
    <t>RIN RUEDA TRASERA (PLATEADO)</t>
  </si>
  <si>
    <t>CUBIERTA TRASERA IZQ AMARILLO</t>
  </si>
  <si>
    <t>CADENA DE TRACCION (428*100)</t>
  </si>
  <si>
    <t>JUEGO DE ZAPATAS DE FRENO</t>
  </si>
  <si>
    <t>PISTON (STANDARD)</t>
  </si>
  <si>
    <t>09 - PARTES DE MOTOR</t>
  </si>
  <si>
    <t>PIN DE PISTON</t>
  </si>
  <si>
    <t>BALANCIN</t>
  </si>
  <si>
    <t>JUEGO DE ANILLOS DE PISTON</t>
  </si>
  <si>
    <t>MARTILLO IMPULSOR DE VALVULA</t>
  </si>
  <si>
    <t>CUBIERTA TRASERA IZQ PLATA</t>
  </si>
  <si>
    <t>CUBIERTA FRONTAL SUP NEGRO</t>
  </si>
  <si>
    <t>CUBIERTA DE INDICADORES</t>
  </si>
  <si>
    <t>ASIENTO DOBLE/GR/RO/.</t>
  </si>
  <si>
    <t>CABLE DE EMBRAGUE</t>
  </si>
  <si>
    <t>CABLE DE ACELERADOR</t>
  </si>
  <si>
    <t>FOCO DE FARO 12V/21W/5W</t>
  </si>
  <si>
    <t>UNIDAD CDI</t>
  </si>
  <si>
    <t>UNIDAD C.D.I</t>
  </si>
  <si>
    <t>DIRECCIONAL DELANTERA</t>
  </si>
  <si>
    <t>DIRECCIONAL IZQUIERDA DELANTER</t>
  </si>
  <si>
    <t>TUBO DE ESCAPE/SILENCIADOR</t>
  </si>
  <si>
    <t>BATERIA ARGENTA</t>
  </si>
  <si>
    <t>CAMARA DE AIRE RUEDA TRA R18</t>
  </si>
  <si>
    <t>LLANTA TRASERA 3.00/R18</t>
  </si>
  <si>
    <t>LLANTA DELANTERA 2.75/R18</t>
  </si>
  <si>
    <t>CAMARA DE AIRE RUEDA DEL R18</t>
  </si>
  <si>
    <t>CUBIERTA SUPERIOR DE MEDIDORES</t>
  </si>
  <si>
    <t>CUBIERTA INFERIOR</t>
  </si>
  <si>
    <t>BOTON INTERRUPTOR FARO/LUCES</t>
  </si>
  <si>
    <t>PASTILLAS DE FRENO DEL</t>
  </si>
  <si>
    <t>CONJUNTO DE MANDO IZQUIERDO</t>
  </si>
  <si>
    <t>CONJUNTO DE MANDO DERECHO</t>
  </si>
  <si>
    <t>CONJUNTO DE CARBURADOR</t>
  </si>
  <si>
    <t>RELE DE ENCENDIDO</t>
  </si>
  <si>
    <t>BOBINA DE IGNICION</t>
  </si>
  <si>
    <t>DIRECCIONAL IZQUIERDA TRASERA</t>
  </si>
  <si>
    <t>DIRECCIONAL TRASERA</t>
  </si>
  <si>
    <t>ARNES DE CABLES</t>
  </si>
  <si>
    <t>CAJA GUANTERA</t>
  </si>
  <si>
    <t>CONJUNTO DE FARO</t>
  </si>
  <si>
    <t>ESPEJO RETROVISOR IZQ</t>
  </si>
  <si>
    <t>ESPEJO RETROVISOR DER</t>
  </si>
  <si>
    <t>CONJUNTO DE FILTRO DE AIRE</t>
  </si>
  <si>
    <t>BATERIA FORZA</t>
  </si>
  <si>
    <t>LLANTA TRASERA 2.75/R17</t>
  </si>
  <si>
    <t>CAMARA DE AIRE RUEDA TRA R17</t>
  </si>
  <si>
    <t>TAPABARRO DEL GRIS</t>
  </si>
  <si>
    <t>EMPAQUETADURA DE ESCAPE</t>
  </si>
  <si>
    <t>ARNES PRINCIPAL</t>
  </si>
  <si>
    <t>CADENA IMPULSORA BOMBA DE ACEI</t>
  </si>
  <si>
    <t>JUEGO DE ZAPATA DE FRENO TRASE</t>
  </si>
  <si>
    <t>HORQUILLA TRASERA (BRAZO OCCI</t>
  </si>
  <si>
    <t>06 - AMORTIGUADORES</t>
  </si>
  <si>
    <t>GUIA DE CADENA TRASERA</t>
  </si>
  <si>
    <t>EJE DE HORQUILLA TRASERA</t>
  </si>
  <si>
    <t>CAJA UTILITARIA</t>
  </si>
  <si>
    <t>CUBIERTA DE CAJA GUANTERA</t>
  </si>
  <si>
    <t>ENGRANAJE SECUNDARIO DE TERCER</t>
  </si>
  <si>
    <t>CONJUNTO DE FRENO TRASERO COMP</t>
  </si>
  <si>
    <t>RIN TRASERO</t>
  </si>
  <si>
    <t>AMORTIGUADOR DELANTERO IZQUIER</t>
  </si>
  <si>
    <t>AMORTIGUADOR DELANTERO DERECHO</t>
  </si>
  <si>
    <t>TAPABARRO DEL AZUL</t>
  </si>
  <si>
    <t>ARNES SUPLEMENTARIO</t>
  </si>
  <si>
    <t>BOTON INTERRUPTOR EMERGENCIA</t>
  </si>
  <si>
    <t>TELESCOPIO DE DIRECCION</t>
  </si>
  <si>
    <t>TAPABARRO INTERNO DEL PLATA</t>
  </si>
  <si>
    <t>CONJ. DE INTERRUPTOR Y MANIJA</t>
  </si>
  <si>
    <t>RETROVISOR IZQUIER/PLATA/.</t>
  </si>
  <si>
    <t>RETROVISOR DERECHO/PLATA/.</t>
  </si>
  <si>
    <t>BARRA DE DIRECCIONALES</t>
  </si>
  <si>
    <t>CUBIERTA FRONTAL INF PLATA</t>
  </si>
  <si>
    <t>DIRECCIONAL IZQUIERDA</t>
  </si>
  <si>
    <t>DIRECCIONAL DERECHA</t>
  </si>
  <si>
    <t>BOTON INTERRUPTOR DE DIRECCION</t>
  </si>
  <si>
    <t>BOTON INTERRUPTOR DE CLAXON</t>
  </si>
  <si>
    <t>BOTON INTERRUPTOR DE ARRANQUE</t>
  </si>
  <si>
    <t>CUBIERTA IZQ AMARILLO</t>
  </si>
  <si>
    <t>TAPABARRO DEL AMARILLO</t>
  </si>
  <si>
    <t>CUBIERTA MANDO FRONTAL PLATA</t>
  </si>
  <si>
    <t>CUBIERTA FRONTAL INF AMARILLO</t>
  </si>
  <si>
    <t>CUBIERTA FRONTAL SUP AMARILLO</t>
  </si>
  <si>
    <t>PALANCA DERECHA DE FRENO</t>
  </si>
  <si>
    <t>CONJUNTO DE AMORTIGUADOR TRASE</t>
  </si>
  <si>
    <t>CARCASA DE CADENA</t>
  </si>
  <si>
    <t>GOMA POSAPIE TRASERO</t>
  </si>
  <si>
    <t>PUÑO IZQUIERDO</t>
  </si>
  <si>
    <t>PUÑO ACELERADOR</t>
  </si>
  <si>
    <t>CONJUNTO DE IGNICION</t>
  </si>
  <si>
    <t>CUBIERTA IZQ AZUL</t>
  </si>
  <si>
    <t>TAPABARRO</t>
  </si>
  <si>
    <t>CAJA DE VELOCIMETRO</t>
  </si>
  <si>
    <t>SENSOR DE COMBUSTIBLE</t>
  </si>
  <si>
    <t>EMPAQUETADURA CABEZA CILINDRO</t>
  </si>
  <si>
    <t>VALVULA DE ADMISION</t>
  </si>
  <si>
    <t>VALVULA DE ESCAPE</t>
  </si>
  <si>
    <t>EMPAQUETADURA CUB DER CABEZA</t>
  </si>
  <si>
    <t>EMPAQUETADURA CUBIERTA CABEZA</t>
  </si>
  <si>
    <t>DISCO DE FRICCION DE EMBRAGUE</t>
  </si>
  <si>
    <t>DISCO DE PRESION DE EMBRAGUE</t>
  </si>
  <si>
    <t>MULTIPLE</t>
  </si>
  <si>
    <t>BUJIA</t>
  </si>
  <si>
    <t>02 - BUJIAS</t>
  </si>
  <si>
    <t>FOCO DE LUZ FARO 12V/25W/25W</t>
  </si>
  <si>
    <t>FOCO LUZ NEUTRAL 12V/3W</t>
  </si>
  <si>
    <t>FOCO DE DIRECCIONAL 12V/10W</t>
  </si>
  <si>
    <t>CONJUNTO VELOCIMETRO</t>
  </si>
  <si>
    <t>DISCO DE FRENO</t>
  </si>
  <si>
    <t>RECTIFICADOR/REGULADOR DE CORR</t>
  </si>
  <si>
    <t>ENGRANE DE TRACCION (PIÑON)</t>
  </si>
  <si>
    <t>RIN RUEDA DELANTERA (AMARILLO)</t>
  </si>
  <si>
    <t>ELEMENTO DEL FILTRO DE AIRE</t>
  </si>
  <si>
    <t>TAPABARRO TRASERO</t>
  </si>
  <si>
    <t>ASIENTO DOBLE/PLATA/.</t>
  </si>
  <si>
    <t>ENGRANE ACTUADOR ARRANQUE DE P</t>
  </si>
  <si>
    <t>RELE DE DIRECCIONALES</t>
  </si>
  <si>
    <t>CLAXON</t>
  </si>
  <si>
    <t>ALTERNADOR / ESTATOR</t>
  </si>
  <si>
    <t>CUBIERTA DECORATIV/AMARI/.</t>
  </si>
  <si>
    <t>FUSIBLE</t>
  </si>
  <si>
    <t>PORTA FUSIBLE</t>
  </si>
  <si>
    <t>PALANCA IZQUIERDA DE EMBRAGUE</t>
  </si>
  <si>
    <t>O-RING,27.4*2.4</t>
  </si>
  <si>
    <t>PEDAL DE FRENO</t>
  </si>
  <si>
    <t>SEGURO DE PIN DE PISTON</t>
  </si>
  <si>
    <t>CUÑA 25*14*4</t>
  </si>
  <si>
    <t>PIN DE SUJECION 10*16</t>
  </si>
  <si>
    <t>EMPAQUETADURA DE CILINDRO</t>
  </si>
  <si>
    <t>CILINDRO</t>
  </si>
  <si>
    <t>PISTON</t>
  </si>
  <si>
    <t>CUBIERTA TRASERA PLATA</t>
  </si>
  <si>
    <t>DISCO DE EMBRAGUE</t>
  </si>
  <si>
    <t>ARO RUEDA TRASERA COMPLETO</t>
  </si>
  <si>
    <t>PEDAL DE CAMBIOS</t>
  </si>
  <si>
    <t>MEDIDOR DE ACEITE</t>
  </si>
  <si>
    <t>BIELA</t>
  </si>
  <si>
    <t>RODAJE RADIAL 63/28LUA</t>
  </si>
  <si>
    <t>PIN DE CIGÜEÑAL</t>
  </si>
  <si>
    <t>RODAJE DE BIELA</t>
  </si>
  <si>
    <t>TAPON DE COMBUSTIBLE</t>
  </si>
  <si>
    <t>CONJUNTO DE EMBRAGUE</t>
  </si>
  <si>
    <t>ENGRANE DE BANDA DE EMBRAGUE</t>
  </si>
  <si>
    <t>RETEN DE ACEITE AMORTIGUADOR D</t>
  </si>
  <si>
    <t>CONJUNTO DE CIGÜEÑAL</t>
  </si>
  <si>
    <t>FARO TRASERO</t>
  </si>
  <si>
    <t>TAMBOR DE EMBRAGUE</t>
  </si>
  <si>
    <t>CONTRAPESO DE EMBRAGUE</t>
  </si>
  <si>
    <t>JUEGO COMPLETO DE DISCO DE ARR</t>
  </si>
  <si>
    <t>TAPABARRO INTERNO DEL AMARILLO</t>
  </si>
  <si>
    <t>ASIENTO DOBLE</t>
  </si>
  <si>
    <t>RIN RUEDA TRASERA (AMARILLO)</t>
  </si>
  <si>
    <t>ASIENTO DOBLE PLATA NEGRO</t>
  </si>
  <si>
    <t>CUBIERTA MANDO FRONTAL NEGRO</t>
  </si>
  <si>
    <t>CONJ. ENCENDIDO E INTER IZQ</t>
  </si>
  <si>
    <t>CONJ. ENCENDIDO E INTER DER</t>
  </si>
  <si>
    <t>DAMPER/CORONA DE TRACCION</t>
  </si>
  <si>
    <t>CAJA DE VELOCIMETRO ROJO</t>
  </si>
  <si>
    <t>EMPAQUETADURA CUBIERTA IZQ</t>
  </si>
  <si>
    <t>EJE MARTILLO IMPULSOR DE VAL</t>
  </si>
  <si>
    <t>ACCIONADOR DE EMBRAGUE</t>
  </si>
  <si>
    <t>CADENA DE CAMARA</t>
  </si>
  <si>
    <t>IMPULSOR DE TENSOR DE CADENA</t>
  </si>
  <si>
    <t>TAPABARRO DEL BLANCO</t>
  </si>
  <si>
    <t>INTERRUPTOR DE ENCENDIDO</t>
  </si>
  <si>
    <t>TAPABARRO DEL ROJO</t>
  </si>
  <si>
    <t>LLANTA DEL / TRAS 5.12 / R13</t>
  </si>
  <si>
    <t>CUBIERTA DE TIMON IZQ</t>
  </si>
  <si>
    <t>CUBIERTA DE TIMON DER</t>
  </si>
  <si>
    <t>CUBIERTA CILINDRO MAESTRO</t>
  </si>
  <si>
    <t>RIN TRASERO/AZUL/.</t>
  </si>
  <si>
    <t>RETROVISOR DERECHO/NEGRO/.</t>
  </si>
  <si>
    <t>RETROVISOR IZQUIER/NEGRO/.</t>
  </si>
  <si>
    <t>ARO RUEDA DELANTERA COMPLETO</t>
  </si>
  <si>
    <t>PARADOR LATERAL</t>
  </si>
  <si>
    <t>RIN DELANTERO/AZUL/.</t>
  </si>
  <si>
    <t>RECIPIENTE DE CAJUELA (NEGRO)</t>
  </si>
  <si>
    <t>PLACA IZQ PORTA EQUIPAJE</t>
  </si>
  <si>
    <t>PLACA DER PORTA EQUIPAJE</t>
  </si>
  <si>
    <t>BASE PLATAFORMA POSAPIES</t>
  </si>
  <si>
    <t>CUBIERTA TOPE POSAPIE DER</t>
  </si>
  <si>
    <t>CUBIERTA TOPE POSAPIE IZQ</t>
  </si>
  <si>
    <t>CLAXON DOBLE CON BASE</t>
  </si>
  <si>
    <t>CHUPON DE BUJIA</t>
  </si>
  <si>
    <t>ENGRANE DE TIEMPO</t>
  </si>
  <si>
    <t>TAPABARRO DEL PLATA</t>
  </si>
  <si>
    <t>CHASIS</t>
  </si>
  <si>
    <t>CUBIERTA IZQ BLANCO</t>
  </si>
  <si>
    <t>RIN DELANTERO/NEGRO/.</t>
  </si>
  <si>
    <t>HORQUILLA DELANTERA IZQUIERDA</t>
  </si>
  <si>
    <t>HORQUILLA DELANTERA DERECHA</t>
  </si>
  <si>
    <t>CUBIERTA DER AZUL</t>
  </si>
  <si>
    <t>TANQUE DE COMBUSTI/AZUL/.</t>
  </si>
  <si>
    <t>BOTON INTERRUPTOR DE FARO/LUCE</t>
  </si>
  <si>
    <t>PUÑO DE GOMA DERECHO</t>
  </si>
  <si>
    <t>VISOR DE FARO/PLATA/.</t>
  </si>
  <si>
    <t>CUBIERTA FRONTAL SUP NE/PL</t>
  </si>
  <si>
    <t>CUBIERTA IZQ NEGRO</t>
  </si>
  <si>
    <t>PUÑO DE GOMA IZQUIERDO</t>
  </si>
  <si>
    <t>GUIA TENSORA DE CADENA</t>
  </si>
  <si>
    <t>GUARDA DE GOMA RUEDA TRAS</t>
  </si>
  <si>
    <t>GUARDAPOLVO</t>
  </si>
  <si>
    <t>CARRERA DE COPA SUP E INF</t>
  </si>
  <si>
    <t>CUB. PIERNA DELANTERA DER GRIS</t>
  </si>
  <si>
    <t>CUBIERTA IZQ ROJO</t>
  </si>
  <si>
    <t>CUBIERTA DER ROJO</t>
  </si>
  <si>
    <t>TANQUE DE COMBUSTI/ROJO/.</t>
  </si>
  <si>
    <t>BOMBA DE FRENO DELANTERO</t>
  </si>
  <si>
    <t>CONJUNTO DE CALIPER</t>
  </si>
  <si>
    <t>MANGUERAS DE FRENO DELANTERO</t>
  </si>
  <si>
    <t>PARRILLA/ NEGRO</t>
  </si>
  <si>
    <t>CUBIERTA TRASERA IZQ AZUL</t>
  </si>
  <si>
    <t>RETROVISOR DERECHO/AZUL/.</t>
  </si>
  <si>
    <t>RETROVISOR IZQUIER/AZUL/.</t>
  </si>
  <si>
    <t>ASIENTO DOBLE/AZUL/.</t>
  </si>
  <si>
    <t>PALANCA IMPULSORA DE BALANCIN</t>
  </si>
  <si>
    <t>EJE DE LA RUEDA TRASERA</t>
  </si>
  <si>
    <t>RIN RUEDA DELANTERA (PLATEADO)</t>
  </si>
  <si>
    <t>ASIENTO DOBLE/GR/NE/.</t>
  </si>
  <si>
    <t>CUBIERTA TRASERA C/AZUL/.</t>
  </si>
  <si>
    <t>TOPE POSAPIE IZQUIERDA</t>
  </si>
  <si>
    <t>TOPE POSAPIE DERECHA</t>
  </si>
  <si>
    <t>CUBIERTAS IZQ GRIS</t>
  </si>
  <si>
    <t>PLACA CONECTORA AMORTIGUADOR</t>
  </si>
  <si>
    <t>BUJE GOMA, SOPORTE MOTOR TRAS.</t>
  </si>
  <si>
    <t>CONJUNTO DE FARO DELANTERO</t>
  </si>
  <si>
    <t>TAPABARRO DELANTERO</t>
  </si>
  <si>
    <t>CUBIERTA FRONTAL SUP AZUL</t>
  </si>
  <si>
    <t>PALANCA IZQUIERDA DE FRENO</t>
  </si>
  <si>
    <t>TAPETE DE GOMA POSAPIES</t>
  </si>
  <si>
    <t>CUBIERTA TRASERA DER PLATA</t>
  </si>
  <si>
    <t>BUZO IMPULSOR DE VALVULA</t>
  </si>
  <si>
    <t>TAPABARRO INTERNO DELANTERO</t>
  </si>
  <si>
    <t>TAPABARRO DEL. PIEZA TRASERA</t>
  </si>
  <si>
    <t>CUBIERTA DE NUMERO DE SERIE</t>
  </si>
  <si>
    <t>CUB. PIERNA DELANTERA DER ROJA</t>
  </si>
  <si>
    <t>CUB. PIERNA DELANTERA IZQ ROJA</t>
  </si>
  <si>
    <t>VISOR DE FARO/ROJO/.</t>
  </si>
  <si>
    <t>CRISTAL DEL FARO</t>
  </si>
  <si>
    <t>DIRECCIONAL DERECHA DELANTERA</t>
  </si>
  <si>
    <t>LLAVE DE BLOQUEO DE ASIENTO</t>
  </si>
  <si>
    <t>CERRADURA DEL ASIENTO</t>
  </si>
  <si>
    <t>AMORTIGUADOR TRASERO COMPLETO</t>
  </si>
  <si>
    <t>POSAPIES DE GOMA</t>
  </si>
  <si>
    <t>SUJETADOR BASE DE POSAPIES IZQ</t>
  </si>
  <si>
    <t>CUBIERTA DE PIERNA DER ROJO</t>
  </si>
  <si>
    <t>CUB. PIERNA DELANTERA IZQ GRIS</t>
  </si>
  <si>
    <t>LLANTA DEL / TRAS 3.50 -R10</t>
  </si>
  <si>
    <t>AMORTIGUADOR TRASERO CROMADO</t>
  </si>
  <si>
    <t>PLACA CONECTORA DE/NEGRO/.</t>
  </si>
  <si>
    <t>SEGURO DE VALVULA</t>
  </si>
  <si>
    <t>PANTALLA DE PARTICULAS FILTRO</t>
  </si>
  <si>
    <t>MICA REFLECTORA LATERAL</t>
  </si>
  <si>
    <t>MICA REFLECTORA TRASERA</t>
  </si>
  <si>
    <t>TAPABARRO INT TRASERA (LODERA)</t>
  </si>
  <si>
    <t>EJE GIRATORIO DE ARRANQUE DE P</t>
  </si>
  <si>
    <t>RODAJE BOLA RADIAL,6301</t>
  </si>
  <si>
    <t>CUBIERTA FRONTAL GUANTERA</t>
  </si>
  <si>
    <t>PLACA IZQUIERDA PORTA EQUIPAJE</t>
  </si>
  <si>
    <t>PLACA DERECHA PORTA EQUIPAJE</t>
  </si>
  <si>
    <t>PLACA CONECTORA DE CUB TRASERA</t>
  </si>
  <si>
    <t>CUBIERTA DERECHA PLATA</t>
  </si>
  <si>
    <t>CUBIERTA DE CABEZA DE CILINDRO</t>
  </si>
  <si>
    <t>COMPONENTE INTERNO DE EMBRAGUE</t>
  </si>
  <si>
    <t>INTERRUPTOR DE FRENO TRASERO</t>
  </si>
  <si>
    <t>PIN DE RUEDA TRASERA</t>
  </si>
  <si>
    <t>CABLE DE ESTRANGULADOR</t>
  </si>
  <si>
    <t>CUB TIMON DER/ROJO/.</t>
  </si>
  <si>
    <t>CUB TIMON IZQUI/ROJO/.</t>
  </si>
  <si>
    <t>TAPABARRO INTERNO TRASERO</t>
  </si>
  <si>
    <t>RESORTE DE FRICCION DEL ARRANQ</t>
  </si>
  <si>
    <t>CARCASA DEL FILTRO DE AIRE</t>
  </si>
  <si>
    <t>LLANTA DELANTERA 2.50/R17</t>
  </si>
  <si>
    <t>RAYO EXTERNO RUEDA TRAS</t>
  </si>
  <si>
    <t>RAYO INTERNO RUEDA TRAS</t>
  </si>
  <si>
    <t>TORNILLO BIRLO</t>
  </si>
  <si>
    <t>PIEZA DE AJUSTE DE CADENA</t>
  </si>
  <si>
    <t>BARRA DE POSAPIES</t>
  </si>
  <si>
    <t>RESORTE PARADOR LATERAL</t>
  </si>
  <si>
    <t>RESORTE PARADOR CENTRAL</t>
  </si>
  <si>
    <t>PALANCA DE FRENO DELANTERO</t>
  </si>
  <si>
    <t>SEGURO CIRCLIP</t>
  </si>
  <si>
    <t>RODAJE BOLA RADIAL,6302</t>
  </si>
  <si>
    <t>CONTRA PESO</t>
  </si>
  <si>
    <t>AMORTIGUADOR TRASERO AMARILLO</t>
  </si>
  <si>
    <t>MULTIPLE/PIPETA</t>
  </si>
  <si>
    <t>COMPUESTO DE LA BOTA</t>
  </si>
  <si>
    <t>TAPON DE GASOLINA</t>
  </si>
  <si>
    <t>ENGRANAJE PRINCIPAL DE TERCERA</t>
  </si>
  <si>
    <t>CUB TIMON DER/GRIS/.</t>
  </si>
  <si>
    <t>CUB TIMON IZQUI/GRIS/.</t>
  </si>
  <si>
    <t>JUEGO DE MANGUERA DE FRENO DIABOLO</t>
  </si>
  <si>
    <t>JUEGO DE MANGUERA DE FRENO</t>
  </si>
  <si>
    <t>SISTEMA COMPLETO DE FRENO DELA</t>
  </si>
  <si>
    <t>TORNILLO GUIA 6M*32</t>
  </si>
  <si>
    <t>TORNILLO GUIA 6M*60</t>
  </si>
  <si>
    <t>CABLE DE FRENO TRASERO</t>
  </si>
  <si>
    <t>HORQUILLA DELANTERA</t>
  </si>
  <si>
    <t>CUBIERTA DER NEGRO</t>
  </si>
  <si>
    <t>CUBIERTA TRASERA C/ROJO/.</t>
  </si>
  <si>
    <t>CONJUNTO DE FARO TRASERO</t>
  </si>
  <si>
    <t>CONJUNTO DE ENGRANE PRIMARIO D</t>
  </si>
  <si>
    <t>EJE SECUNDARIO DE TRANSMISION(</t>
  </si>
  <si>
    <t>EMPAQUETADURA CAJA TRANSMISION</t>
  </si>
  <si>
    <t>CUBIERTA DE BATERIA</t>
  </si>
  <si>
    <t>EMPAQUETADURA CUB IZQ CARTER</t>
  </si>
  <si>
    <t>CUBIERTA IZQUIERDA DE CARTER</t>
  </si>
  <si>
    <t>MEDIDOR DE VELOCIMETRO</t>
  </si>
  <si>
    <t>CONJUNTO DE CABEZA DE CILINDRO</t>
  </si>
  <si>
    <t>RAYO EXTERNO RUEDA DEL</t>
  </si>
  <si>
    <t>DISCO DE TRACCION</t>
  </si>
  <si>
    <t>GUARDA CADENA SUPERIOR</t>
  </si>
  <si>
    <t>CONJUNTO CAJA DE TRANSMISION</t>
  </si>
  <si>
    <t>RODAJE BOLA RADIAL,6004</t>
  </si>
  <si>
    <t>RODAJE BOLA RADIAL,6002</t>
  </si>
  <si>
    <t>EJE DE ENGRANAJE DE TRACCION</t>
  </si>
  <si>
    <t>RETEN DE ACEITE 20*32*6</t>
  </si>
  <si>
    <t>RODAJE BOLA RADIAL,6202</t>
  </si>
  <si>
    <t>RODAJE BOLA RADIAL,6203</t>
  </si>
  <si>
    <t>RODAJE BOLA RADIAL,6204</t>
  </si>
  <si>
    <t>RIN TRASERO/NEGRO/.</t>
  </si>
  <si>
    <t>PLACA PROTECTORA DE MOTOR</t>
  </si>
  <si>
    <t>EMPAQUETADURA CUB DER CARTER</t>
  </si>
  <si>
    <t>CUBIERTA IZQ DE HORQUILLA</t>
  </si>
  <si>
    <t>CUBIERTA DER DE HORQUILLA</t>
  </si>
  <si>
    <t>CUBIERTA TRASERA DER AMARILLO</t>
  </si>
  <si>
    <t>BASE DE VELOCIMETRO</t>
  </si>
  <si>
    <t>CUBIERTA DECORATIV/PLATA/.</t>
  </si>
  <si>
    <t>EMPAQUETADURA CENTRAL CARTER</t>
  </si>
  <si>
    <t>CUBIERTA DEL CUERPO IZQUIERDA</t>
  </si>
  <si>
    <t>CUBIERTA DE COLA PLATA</t>
  </si>
  <si>
    <t>PLATAFORMA POSAPIES</t>
  </si>
  <si>
    <t>RETEN DE ACEITE 19.8*30*5</t>
  </si>
  <si>
    <t>RETEN DE ACEITE 27*42*7</t>
  </si>
  <si>
    <t>REDUCCION DE MARCHA (54/13D)</t>
  </si>
  <si>
    <t>ENGRANE EMBRAGUE DE ARRANQUE</t>
  </si>
  <si>
    <t>BOMBA DE ACEITE</t>
  </si>
  <si>
    <t>CUBIERTA FRONTAL SUP GRIS</t>
  </si>
  <si>
    <t>CUBIERTA IZQ DE CARTER  TRAS</t>
  </si>
  <si>
    <t>CUBIERTA DEL CUERP/ROJO/.</t>
  </si>
  <si>
    <t>GUIA DE CADENA</t>
  </si>
  <si>
    <t>CERRADURA DE ASIENTO</t>
  </si>
  <si>
    <t>GANCHO PARA CASCO</t>
  </si>
  <si>
    <t>CUBIERTA DE CAJUELA (NEGRO)</t>
  </si>
  <si>
    <t>TAPA DE GUANTERA</t>
  </si>
  <si>
    <t>SOSTENEDOR DE TREN DE VALVULAS</t>
  </si>
  <si>
    <t>CONJUNTO FILTRO DE AIRE</t>
  </si>
  <si>
    <t>TORNILLO DE AJUSTE DE VALVULAS</t>
  </si>
  <si>
    <t>RETEN DE VALVULA</t>
  </si>
  <si>
    <t>RESORTE DE ARRANQUE DE PATADA</t>
  </si>
  <si>
    <t>PLATO EXTERNO EMBRAGUE DE ARRA</t>
  </si>
  <si>
    <t>CUBIERTA DEL VENTILADOR DE ENF</t>
  </si>
  <si>
    <t>BANDA DE EMBRAGUE</t>
  </si>
  <si>
    <t>CABLE DE ASIENTO</t>
  </si>
  <si>
    <t>CUBIERTA DE PIERNA DER GRIS</t>
  </si>
  <si>
    <t>CUBIERTA DE PIERNA IZQ GRIS</t>
  </si>
  <si>
    <t>ARO RUEDA DELANTERA PLATA</t>
  </si>
  <si>
    <t>AMORTIGUADOR DELANTERO IZQ</t>
  </si>
  <si>
    <t>AMORTIGUADOR DELANTERO DER</t>
  </si>
  <si>
    <t>ARO RUEDA TRASERA/ROJO/ALUMI</t>
  </si>
  <si>
    <t>CUBIERTA FRONTAL SUP ROJO</t>
  </si>
  <si>
    <t>CUBIERTA FRONTAL INF AMARILLA</t>
  </si>
  <si>
    <t>CUBIERTA MANDO FRONTAL NARA</t>
  </si>
  <si>
    <t>CUBIERTA LATERAL IZQ ROJA</t>
  </si>
  <si>
    <t>CUBIERTA LATERAL DERECHA ROJA</t>
  </si>
  <si>
    <t>ENGRANAJE PRINCIPAL DE SEGUNDA</t>
  </si>
  <si>
    <t>ENGRANAJE PRINCIPAL DE CUARTA</t>
  </si>
  <si>
    <t>ENGRANAJE PRINCIPAL DE QUINTA</t>
  </si>
  <si>
    <t>ENGRANE PRIMARIO DE TRACCION</t>
  </si>
  <si>
    <t>ENGRANAJE SECUNDARIO DE TRANSM</t>
  </si>
  <si>
    <t>ENGRANAJE SECUNDARIO DE SEGUND</t>
  </si>
  <si>
    <t>ENGRANAJE SECUNDARIO DE CUARTA</t>
  </si>
  <si>
    <t>ENGRANAJE SECUNDARIO DE QUINTA</t>
  </si>
  <si>
    <t>RODAJE RADIAL BOLA,6006</t>
  </si>
  <si>
    <t>RODAJE RADIAL BOLA,6204</t>
  </si>
  <si>
    <t>CUBIERTA FRONTAL INF NARANJA</t>
  </si>
  <si>
    <t>ASIENTO CONFORT AMARILLO</t>
  </si>
  <si>
    <t>AMORTIGUADOR DELANTERO</t>
  </si>
  <si>
    <t>COMPONENTE INTERNO TAPABARRO</t>
  </si>
  <si>
    <t>PROTECTOR DE CORRIENTE</t>
  </si>
  <si>
    <t>CUBIERTA MANDO FRONTAL AMAR</t>
  </si>
  <si>
    <t>CUBIERTA FRONT SUP AMARILLA</t>
  </si>
  <si>
    <t>CUBIERTA FRONT SUP NARANJA</t>
  </si>
  <si>
    <t>CUBIERTA IZQUIERDA NARANJA</t>
  </si>
  <si>
    <t>CUBIERTA DERECHA NARANJA</t>
  </si>
  <si>
    <t>CUBIERTA DER SUP AMARILLA</t>
  </si>
  <si>
    <t>CUBIERTA TRASERA IZQ NEGRO</t>
  </si>
  <si>
    <t>CUBIERTA TRASERA DER AZUL</t>
  </si>
  <si>
    <t>CUBIERTA TRASERA DER NEGRO</t>
  </si>
  <si>
    <t>CUBIERTA IZQUIERDA AMARILLA</t>
  </si>
  <si>
    <t>ENGRANE DE TRANSMISION DE FUER</t>
  </si>
  <si>
    <t>JUEGO DE RODAJES DE TELESCOPIO</t>
  </si>
  <si>
    <t>CUBIERTA DERECHA AMARILLA</t>
  </si>
  <si>
    <t>IMPULSOR ARRANQUE DE EMBRAGUE</t>
  </si>
  <si>
    <t>ESCAPE ROJO</t>
  </si>
  <si>
    <t>CUBIERTA DER AMARILLO</t>
  </si>
  <si>
    <t>SISTEMA COMPLETO DE GENERADOR</t>
  </si>
  <si>
    <t>BUJE DE EJE GIRATORIO 14*18*16</t>
  </si>
  <si>
    <t>PIN DE ADMISION DE CAMBIO DE A</t>
  </si>
  <si>
    <t>PESO DE TIMON</t>
  </si>
  <si>
    <t>ESCAPE AMARILLO</t>
  </si>
  <si>
    <t>BASE DE FARO DERECHO</t>
  </si>
  <si>
    <t>BASE DE FARO IZQUIERDO</t>
  </si>
  <si>
    <t>BOBINA DE ENCENDIDO</t>
  </si>
  <si>
    <t>CUBIERTA DE COLA IZQ AZUL</t>
  </si>
  <si>
    <t>CUBIERTA DE COLA DER AZUL</t>
  </si>
  <si>
    <t>TANQUE DE COMBUSTIBLE</t>
  </si>
  <si>
    <t>ABRAZADERA MANGUERA DE RESPIRA</t>
  </si>
  <si>
    <t>CUBIERTA PROTECTORA INFERIOR</t>
  </si>
  <si>
    <t>CUBIERTA PROTECTORA SUPERIOR</t>
  </si>
  <si>
    <t>PARRILLA/PLATA/.</t>
  </si>
  <si>
    <t>EJE PRIMARIO DE TRANSMISION (1</t>
  </si>
  <si>
    <t>CUBIERTA MEDIA/GRIS/.</t>
  </si>
  <si>
    <t>RETEN DE RESORTE DE VAL SUP</t>
  </si>
  <si>
    <t>RESORTE DE EMBRAGUE</t>
  </si>
  <si>
    <t>COMPONENTE DE CARTER DERECHO</t>
  </si>
  <si>
    <t>BUJE MANZANA DEL RIN DELANTERO</t>
  </si>
  <si>
    <t>KIT DE CERRADURAS</t>
  </si>
  <si>
    <t>EMPAQUETADURA DE MULTIPLE</t>
  </si>
  <si>
    <t>PIN DE MARTILLO DE ESCAPE</t>
  </si>
  <si>
    <t>O-RING,27*2.0</t>
  </si>
  <si>
    <t>PIN DE MARTILLO DE ADMISION</t>
  </si>
  <si>
    <t>RESORTE EXTERNO DE VALVULA</t>
  </si>
  <si>
    <t>RESORTE INTERNO DE VALVULA</t>
  </si>
  <si>
    <t>EMPAQUETADURA TENSOR DE CADENA</t>
  </si>
  <si>
    <t>ENGRANAJE IMPULSOR BOMBA DE AC</t>
  </si>
  <si>
    <t>TAPABARRO DEL ROJA</t>
  </si>
  <si>
    <t>CUBIERTA FRONTAL INFERIOR ROJO</t>
  </si>
  <si>
    <t>BATERIA YUASA</t>
  </si>
  <si>
    <t>PLACA DE VENTILACION IZQUIERDA</t>
  </si>
  <si>
    <t>PLACA DE VENTILACION DERECHA</t>
  </si>
  <si>
    <t>CUBIERTA TRASERA NARANJA</t>
  </si>
  <si>
    <t>AJUSTADOR DE CADENA</t>
  </si>
  <si>
    <t>PANEL DE FRENO TRASERO GRIS</t>
  </si>
  <si>
    <t>KIT DE CERRADURA</t>
  </si>
  <si>
    <t>CUB. DECORATIVA DER DE CARTER</t>
  </si>
  <si>
    <t>EMPAQUETADUR PROTECTOR CUB INF</t>
  </si>
  <si>
    <t>RAYO INTERNO RUEDA DEL</t>
  </si>
  <si>
    <t>CUBIERTA LATERAL IZQ AZUL</t>
  </si>
  <si>
    <t>CUBIERTA LATERAL DERECHA AZUL</t>
  </si>
  <si>
    <t>CUBIERTA TRASERA AZUL</t>
  </si>
  <si>
    <t>IMPULSOR LEVANTADOR DE EMBRAG</t>
  </si>
  <si>
    <t>BASE DE POSAPIES IZQUIERDO</t>
  </si>
  <si>
    <t>BASE DE POSAPIES DERECHO</t>
  </si>
  <si>
    <t>COMPONENTE IZQUIERDO DE CARTER</t>
  </si>
  <si>
    <t>BASE INF MANUBRIO Y DIRECCION</t>
  </si>
  <si>
    <t>IMPULSOR DE BALANCIN</t>
  </si>
  <si>
    <t>RODAMIENTO DEL TENSIONADOR DE</t>
  </si>
  <si>
    <t>RESORTE TENSIONADOR DE CADENA</t>
  </si>
  <si>
    <t>VARILLA IMPULSORA DE BALANCIN</t>
  </si>
  <si>
    <t>RODAMIENTO GUIA DE CADENA</t>
  </si>
  <si>
    <t>ENGRANAJE GUIA DE CADENA</t>
  </si>
  <si>
    <t>CUBIERTA DE COLA IZQ ROJA</t>
  </si>
  <si>
    <t>CUBIERTA DERECHA DE CARTER</t>
  </si>
  <si>
    <t>RESORTE DE ACCIONADOR DE EMBRA</t>
  </si>
  <si>
    <t>CAMARA SEPARADORA DE EMBRAGUE</t>
  </si>
  <si>
    <t>CUBIERTA IZQ SUP AMARILLA</t>
  </si>
  <si>
    <t>CUBIERTA DECORATIVA DELANTERA</t>
  </si>
  <si>
    <t>CUBIERTA MEDIA/ROJO/.</t>
  </si>
  <si>
    <t>ESCAPE AZUL</t>
  </si>
  <si>
    <t>CUBIERTA DER SUP NARANJA</t>
  </si>
  <si>
    <t>CUBIERTA IZQ SUP NARANJA</t>
  </si>
  <si>
    <t>ASIENTO CONFORT NARANJA</t>
  </si>
  <si>
    <t>AMORTIGUADOR TRASERO</t>
  </si>
  <si>
    <t>AMORTIGUADOR TRASERO ROJO</t>
  </si>
  <si>
    <t>AMORTIGUADOR TRASERO AZUL</t>
  </si>
  <si>
    <t>TAPA TANQUE DE GASOLINA</t>
  </si>
  <si>
    <t>FILTRO DE ACEITE</t>
  </si>
  <si>
    <t>CUBIERTA TRASERA IZQUIERDA DE</t>
  </si>
  <si>
    <t>PARRILLA</t>
  </si>
  <si>
    <t>CUBIERTA FRONTAL INFERIOR AZUL</t>
  </si>
  <si>
    <t>JUEGO DE ABRAZADERAS</t>
  </si>
  <si>
    <t>TIRA DE GOMA DE MOFLE</t>
  </si>
  <si>
    <t>PARILLA DE CARGA COMBINADA</t>
  </si>
  <si>
    <t>CUBIERTA MANDO FRONTAL ROJA</t>
  </si>
  <si>
    <t>PARABRISAS</t>
  </si>
  <si>
    <t>PLACA DECORATIVA</t>
  </si>
  <si>
    <t>EJE DEL PARADOR CENTRAL</t>
  </si>
  <si>
    <t>POTENCIADOR FINAL</t>
  </si>
  <si>
    <t>TAPON DE INSPECCION</t>
  </si>
  <si>
    <t>RIN DELANTERO</t>
  </si>
  <si>
    <t>RETEN DE RESORTE EXTERNO DE VA</t>
  </si>
  <si>
    <t>RETEN DE RESORTE INTERNO DE VA</t>
  </si>
  <si>
    <t>VOLANTE</t>
  </si>
  <si>
    <t>TORNILLO DE DRENADO</t>
  </si>
  <si>
    <t>CAMARA DE AIRE RUEDA DEL R17</t>
  </si>
  <si>
    <t>O-RING,30.8*3</t>
  </si>
  <si>
    <t>RESORTE DE PANTALLA DEL FILTRO</t>
  </si>
  <si>
    <t>PORTA OBJETOS</t>
  </si>
  <si>
    <t>ACTUADOR DE FRENO TRASERO</t>
  </si>
  <si>
    <t>RESORTE DE PEDAL DE FRENO</t>
  </si>
  <si>
    <t>BLOQUEADOR DE TELESCOPIO</t>
  </si>
  <si>
    <t>VARILLA DE FRENO TRASERO</t>
  </si>
  <si>
    <t>ACCIONADOR DE FRENO</t>
  </si>
  <si>
    <t>CARRERA DE COPA SUPERIOR</t>
  </si>
  <si>
    <t>CARRERA DE COPA INFERIOR</t>
  </si>
  <si>
    <t>ASIENTO ROJO Y PLATA</t>
  </si>
  <si>
    <t>CUBIERTA CILINDRO ROJO</t>
  </si>
  <si>
    <t>CUBIERTA DE COLA DER ROJA</t>
  </si>
  <si>
    <t>CUBIERTA TRASERA ROJO</t>
  </si>
  <si>
    <t>PLACA CONECTORA TRASERA ROJA</t>
  </si>
  <si>
    <t>TAPABARRO INTERNO DEL ROJO</t>
  </si>
  <si>
    <t>TAMBOR DE CAJA DE CAMBIOS</t>
  </si>
  <si>
    <t>BRAZO HORQUILLA DERECHA</t>
  </si>
  <si>
    <t>BRAZO HORQUILLA IZQUIERDA</t>
  </si>
  <si>
    <t>INDICADOR DE CAMBIOS</t>
  </si>
  <si>
    <t>FOCO DE LUZ FARO 12V/18W/18W</t>
  </si>
  <si>
    <t>CUBIERTA DE MASTER AZUL</t>
  </si>
  <si>
    <t>TAPABARRO INTERNO DEL AZUL</t>
  </si>
  <si>
    <t>EJE RUEDA DELANTERA 12M*245</t>
  </si>
  <si>
    <t>FOCO INDICADOR DE GIRO 12V/1.7</t>
  </si>
  <si>
    <t>PLACA CONECTORA TRASERA AZUL</t>
  </si>
  <si>
    <t>EJE GIRATORIO DE ARRANQUE</t>
  </si>
  <si>
    <t>PLACA CONECTORA DE/AZUL/.</t>
  </si>
  <si>
    <t>MANGUERA DE COMBUSTIBLE</t>
  </si>
  <si>
    <t>AJUSTADOR DE CADENA DERECHO</t>
  </si>
  <si>
    <t>AJUSTADOR DE CADENA IZQUIERDO</t>
  </si>
  <si>
    <t>EJE PRIMARIO DE TRANSMISION</t>
  </si>
  <si>
    <t>EJE SECUNDARIO DE TRANSMISION</t>
  </si>
  <si>
    <t>RODAJE RADIAL BOLA,NK152312</t>
  </si>
  <si>
    <t>ASIENTO DOBLE AMARILLO NEGRO</t>
  </si>
  <si>
    <t>CONJUNTO DE DISCOS DE CLUTCH</t>
  </si>
  <si>
    <t>PLACA CONECTORA DE AMORTIGUADO</t>
  </si>
  <si>
    <t>TAPON DE INSPECCION CADENA</t>
  </si>
  <si>
    <t>RIN ALUMINIO DEL</t>
  </si>
  <si>
    <t>CUBIERTA DEL CUERP/GRIS/.</t>
  </si>
  <si>
    <t>CUBIERTA LATERAL DER GRIS</t>
  </si>
  <si>
    <t>ENGRANE DE TRACCION</t>
  </si>
  <si>
    <t>PARADOR</t>
  </si>
  <si>
    <t>PLACA SUJETADORA DE ENGRANE DE</t>
  </si>
  <si>
    <t>TORNILLO EJE DE MANIJAS</t>
  </si>
  <si>
    <t>O-RING 3*33.5</t>
  </si>
  <si>
    <t>SUJETADOR DE ASIENTO</t>
  </si>
  <si>
    <t>EMPAQUETADURA CUERPO BOMBA AC</t>
  </si>
  <si>
    <t>GANCHO RESORTE DEL PARADOR</t>
  </si>
  <si>
    <t>GUIA DE CADENA DE ARRANQUE</t>
  </si>
  <si>
    <t>PROTECTOR DE CADENA DE ARRANQU</t>
  </si>
  <si>
    <t>SET DE BALEROS</t>
  </si>
  <si>
    <t>SISTEMA DE FRENO DEL ABS</t>
  </si>
  <si>
    <t>O-RING,13.8*2.5</t>
  </si>
  <si>
    <t>RETEN DE ACEITE 17*29*5</t>
  </si>
  <si>
    <t>RESORTE DEL INTERRUPTOR DE FRE</t>
  </si>
  <si>
    <t>BLOQUE REDUCTOR DE VIBRACION A</t>
  </si>
  <si>
    <t>BLOQUE REDUCTOR DE VIBRACION B</t>
  </si>
  <si>
    <t>EMPAQUETADU CUB LAT CABEZA DER</t>
  </si>
  <si>
    <t>EMPAQUETADURA CUB LAT CABEZA</t>
  </si>
  <si>
    <t>TAPON A</t>
  </si>
  <si>
    <t>RESORTE DEL PIN DE ADMISION DE</t>
  </si>
  <si>
    <t>PLACA SUJETADORA DE ENGRANE</t>
  </si>
  <si>
    <t>CADENA DE ARRANQUE</t>
  </si>
  <si>
    <t>RETEN DE ACEITE 30*42*4.5</t>
  </si>
  <si>
    <t>ROTOR (VOLANTE)</t>
  </si>
  <si>
    <t>CUBIERTA LATERAL DER ROJO</t>
  </si>
  <si>
    <t>EMPAQUETADURA DEL MULTIPLE</t>
  </si>
  <si>
    <t>O-RING,107*2</t>
  </si>
  <si>
    <t>RESORTE DE RETORNO DE ARRANQUE</t>
  </si>
  <si>
    <t>BUJE DEL EJE TRASERO</t>
  </si>
  <si>
    <t>CRISTAL DE FARO</t>
  </si>
  <si>
    <t>LENTE DE VELOCIMETRO</t>
  </si>
  <si>
    <t>VISOR DE FARO</t>
  </si>
  <si>
    <t>CHICOTE DE TACOMETRO</t>
  </si>
  <si>
    <t>DIRECCIONAL TRAS IZQ</t>
  </si>
  <si>
    <t>TORNILLO "A" CILINDRO (BIRLO)</t>
  </si>
  <si>
    <t>TORNILLO "B" CILINDRO (BIRLO)</t>
  </si>
  <si>
    <t>CONJ POSAPIES FT 08</t>
  </si>
  <si>
    <t>MICA DIRECCIONAL DERECHA</t>
  </si>
  <si>
    <t>MICA DIRECCIONAL IZQUIERDA</t>
  </si>
  <si>
    <t>O-RING,18*3.5</t>
  </si>
  <si>
    <t>PANTALLA PARTICULAS FILTRO AC</t>
  </si>
  <si>
    <t>TAPON DEL AJUSTE DE ELEVADORES</t>
  </si>
  <si>
    <t>DIRECC. DEL. IZQ. MOD.ANTERIOR</t>
  </si>
  <si>
    <t>TUERCA HEXAGONAL</t>
  </si>
  <si>
    <t>RETEN DE ACEITE</t>
  </si>
  <si>
    <t>O-RING 18*3*3.5</t>
  </si>
  <si>
    <t>CRISTAL DIRECCIONAL</t>
  </si>
  <si>
    <t>DISCO DE FRENO ABS</t>
  </si>
  <si>
    <t>BUJE DE HORQUILLA TRASERA</t>
  </si>
  <si>
    <t>EJE DE LA RUEDA DELANTERA</t>
  </si>
  <si>
    <t>PIN DE MARTILLO</t>
  </si>
  <si>
    <t>PIÑON DE ARRANQUE DE PATADA</t>
  </si>
  <si>
    <t>INTERRUPTOR DE FRENO DERECHO</t>
  </si>
  <si>
    <t>TORNILLO PLANO 6M * 16</t>
  </si>
  <si>
    <t>O-RING,18*3.55</t>
  </si>
  <si>
    <t>GUARDA CADENA</t>
  </si>
  <si>
    <t>RETROVISOR IZQUIERDO VINO</t>
  </si>
  <si>
    <t>DIRECCIONAL DEL DER</t>
  </si>
  <si>
    <t>DIRECCIONAL TRAS DER</t>
  </si>
  <si>
    <t>ARO DE ALUMINIO TRASERO</t>
  </si>
  <si>
    <t>TUERCA DE DISCO</t>
  </si>
  <si>
    <t>CONJUNTO DE BOMBA DE ACEITE</t>
  </si>
  <si>
    <t>RECTIFICADOR CONJUNTO</t>
  </si>
  <si>
    <t>CUBIERTA DEL DER ROJO Y NEGRO</t>
  </si>
  <si>
    <t>CARBURADOR</t>
  </si>
  <si>
    <t>GOMA POSAPIES</t>
  </si>
  <si>
    <t>BUJE DE LA RUEDA TRASERA</t>
  </si>
  <si>
    <t>ARO DEL RIN RUEDA TRASERA</t>
  </si>
  <si>
    <t>BASE DE BATERIA</t>
  </si>
  <si>
    <t>EMPAQUE DE CENTRAL DE CARTER</t>
  </si>
  <si>
    <t>GUARDA CADENA INFERIOR</t>
  </si>
  <si>
    <t>VENTILADOR</t>
  </si>
  <si>
    <t>ESPACIADOR INTERNO EJE TRASERO</t>
  </si>
  <si>
    <t>RIN RUEDA TRASERA/ROJO/ALUMI</t>
  </si>
  <si>
    <t>BASE POSAPIES DERECHO</t>
  </si>
  <si>
    <t>BASE POSAPIES IZQUIERDO</t>
  </si>
  <si>
    <t>CUBIERTAS DE TANQUE IZQU AMAR</t>
  </si>
  <si>
    <t>CALAVERA</t>
  </si>
  <si>
    <t>EJE DE REDUCCION DE MARCHA</t>
  </si>
  <si>
    <t>ENGRANAJE CADENA CAMARA</t>
  </si>
  <si>
    <t>RUTEADOR DE CABLE</t>
  </si>
  <si>
    <t>DEFENSA TACONERA</t>
  </si>
  <si>
    <t>AGARRADERA COPILOTO</t>
  </si>
  <si>
    <t>ENGRANAJE DE TRANSMISION BAJA</t>
  </si>
  <si>
    <t>HORQUILLA DE CAMBIOS</t>
  </si>
  <si>
    <t>RETEN DEL TAMBOR DE CAMBIOS</t>
  </si>
  <si>
    <t>SUJETADOR DE PUÑO ACELERADOR</t>
  </si>
  <si>
    <t>DIRECCIONAL IZQ DELANTERA</t>
  </si>
  <si>
    <t>PLACA CONECTORA DE MOTOR</t>
  </si>
  <si>
    <t>BATERIA</t>
  </si>
  <si>
    <t>FOCO VELOCIMETRO 12V 3W</t>
  </si>
  <si>
    <t>PALANCA DE ESTRANGULADOR</t>
  </si>
  <si>
    <t>EMPAQUETADURA PROTECT CUB SUP</t>
  </si>
  <si>
    <t>TAPON PLASTICO</t>
  </si>
  <si>
    <t>CALCOMANIA LATERAL</t>
  </si>
  <si>
    <t>SEGURO CIRCLIP EXTERNO 17M</t>
  </si>
  <si>
    <t>TORNILLO FIJACION PARADOR LATE</t>
  </si>
  <si>
    <t>BASE/TOPE PARADOR PRINCIPAL</t>
  </si>
  <si>
    <t>CARCASA DE FARO</t>
  </si>
  <si>
    <t>ASIENTO AZUL Y PLATA</t>
  </si>
  <si>
    <t>ARO DEL RIN RUEDA DELANTERA</t>
  </si>
  <si>
    <t>TANQUE COMBUSTIBLE GRIS</t>
  </si>
  <si>
    <t>CONJUNTO DE FARO.</t>
  </si>
  <si>
    <t>ASIENTO NEGRO CON LOGO AZUL</t>
  </si>
  <si>
    <t>CUBIERTA DELANTERA IZQ. ROJO Y NEGRO</t>
  </si>
  <si>
    <t>RETROVISOR IZQUIERDO ROJO</t>
  </si>
  <si>
    <t>CUBIERTA DELANTERA DERECHA VERDE Y NEGRO</t>
  </si>
  <si>
    <t>RETROVISOR IZQUIERDO VERDE</t>
  </si>
  <si>
    <t>SEGURO DE PASADOR DE PISTON</t>
  </si>
  <si>
    <t>CUBIERTAS DE TANQUE DER AZUL</t>
  </si>
  <si>
    <t>CUBIERTAS DE TANQUE IZQU AZUL</t>
  </si>
  <si>
    <t>EJE GIRATORIO-ARRANQUE PATADA</t>
  </si>
  <si>
    <t>CUBIERTA FILTRO DE AIRE</t>
  </si>
  <si>
    <t>CONJUNTO POTENCIADOR FINAL</t>
  </si>
  <si>
    <t>PIN DE BIELA EN CIGÜEÑAL</t>
  </si>
  <si>
    <t>RAYO EXTERNO RUEDA</t>
  </si>
  <si>
    <t>RAYO INTERNO RUEDA</t>
  </si>
  <si>
    <t>RIN RUEDA TRASERA/PLATA/RAYO</t>
  </si>
  <si>
    <t>RODAJE RADIAL BOLA,6201</t>
  </si>
  <si>
    <t>RODAJE RADIAL DE BOLA,6203</t>
  </si>
  <si>
    <t>BOTA INFERIOR DERECHA</t>
  </si>
  <si>
    <t>BOTA INFERIOR IZQUIERDA</t>
  </si>
  <si>
    <t>FOCO VELOCIMETRO 12V/1.7W</t>
  </si>
  <si>
    <t>PANEL DE FRENO TRASERO</t>
  </si>
  <si>
    <t>TUBO DE AMORTIGUADOR DELANTERO</t>
  </si>
  <si>
    <t>MANGUERA DE FRENO TRASERO</t>
  </si>
  <si>
    <t>EJE RUEDA DELANTERA 12M*242</t>
  </si>
  <si>
    <t>SUJETADOR DE TIMON</t>
  </si>
  <si>
    <t>EMPAQUE CABEZA DE CILINDRO</t>
  </si>
  <si>
    <t>JUEGO DE ANILLOS</t>
  </si>
  <si>
    <t>RETROVISOR DERECHO AMARILLO</t>
  </si>
  <si>
    <t>RETROVISOR IZQUIERDO AMARILLO</t>
  </si>
  <si>
    <t>EJE FIJADOR DE TENSOR</t>
  </si>
  <si>
    <t>SUJETADOR</t>
  </si>
  <si>
    <t>CARCASA DE BATERIA</t>
  </si>
  <si>
    <t>RESORTE DEL ACCIONADOR DE CAMB</t>
  </si>
  <si>
    <t>ENGRANE IMPULSOR DE ARRANQUE</t>
  </si>
  <si>
    <t>MANGUERA CONEXON DEL FILTRO</t>
  </si>
  <si>
    <t>RETEN DE HORQUILLA</t>
  </si>
  <si>
    <t>RESTRICCION DE MOVIMIENTO DE H</t>
  </si>
  <si>
    <t>MOTOR DE ARRANQUE</t>
  </si>
  <si>
    <t>BRAZO TENSOR DE CADENA</t>
  </si>
  <si>
    <t>PLACA DE COLOCACION DE ESCAPES</t>
  </si>
  <si>
    <t>CUBIERTA DE CAJUELA</t>
  </si>
  <si>
    <t>GENERADOR</t>
  </si>
  <si>
    <t>ACTUADOR DE FRENO</t>
  </si>
  <si>
    <t>CALAVERA TRASERA</t>
  </si>
  <si>
    <t>BASE DEFENSA HORQUILLA DEL</t>
  </si>
  <si>
    <t>CONJUNTO PEDALES Y POSPIE IZQ</t>
  </si>
  <si>
    <t>UNIDAD MEDIDORA DE TACOMETRO</t>
  </si>
  <si>
    <t>COMPONENTE DE CARTER IZQUIERDO</t>
  </si>
  <si>
    <t>EMPAQUETADURA FILTRO DE ACEITE</t>
  </si>
  <si>
    <t>JUEGO DE CERRADURA</t>
  </si>
  <si>
    <t>CUBIERTA IZQ DE CABEZA CILINDR</t>
  </si>
  <si>
    <t>PLACA DER FIJACION TAPABARRO</t>
  </si>
  <si>
    <t>PLACA IZQ FIJACION TAPABARRO</t>
  </si>
  <si>
    <t>RETROVISOR DERECHO ROJO</t>
  </si>
  <si>
    <t>PLACA SUJETADORA DE TAMBOR DE</t>
  </si>
  <si>
    <t>BASE CUBIERTA DELANTERA</t>
  </si>
  <si>
    <t>PASADOR GUIA 10*20</t>
  </si>
  <si>
    <t>TANQUE DE COMBUSTIBLE  ROJO</t>
  </si>
  <si>
    <t>COMPONENTE MOBIL DEL DISCO DE</t>
  </si>
  <si>
    <t>ASIENTO</t>
  </si>
  <si>
    <t>PLACA DE RETORNO DE ARRANQUE</t>
  </si>
  <si>
    <t>ASIENTO DE RESORTE EXTERNO DE</t>
  </si>
  <si>
    <t>RETROVISOR DERECHO VERDE</t>
  </si>
  <si>
    <t>BASE CALABERA TRASERA</t>
  </si>
  <si>
    <t>O-RING 9*1.6</t>
  </si>
  <si>
    <t>CUBIERTA CALAVERA</t>
  </si>
  <si>
    <t>PANTALLA DIFUSORA DE LUZ</t>
  </si>
  <si>
    <t>ABRAZADERA MULTIPLE</t>
  </si>
  <si>
    <t>PLACA CON NOMBRE EN CUADRO</t>
  </si>
  <si>
    <t>RESORTE DE CHICOTE DE FRENO</t>
  </si>
  <si>
    <t>FOCO FARO</t>
  </si>
  <si>
    <t>PIEZAS INCRUSTABLES</t>
  </si>
  <si>
    <t>BUJE DEL EJE DEL DISCO DE TRAC</t>
  </si>
  <si>
    <t>ELEVADOR DE PLACA</t>
  </si>
  <si>
    <t>CAJA DE VELOCIMETRO GRIS</t>
  </si>
  <si>
    <t>AMORTIGUADOR DELANTERO IZQUIERDO</t>
  </si>
  <si>
    <t>CONJUNTO PEDALES Y POSPIE DER</t>
  </si>
  <si>
    <t>CUBIERTA CABEZA DE CILINDRO</t>
  </si>
  <si>
    <t>CUBIERTA IZQUIERDA ROJA</t>
  </si>
  <si>
    <t>CUBIERTA DERECHA</t>
  </si>
  <si>
    <t>CUBIERTA DER ROJA</t>
  </si>
  <si>
    <t>CUBIERTA IZQ</t>
  </si>
  <si>
    <t>MANUBRIO CROMADO</t>
  </si>
  <si>
    <t>PEDAL DE ARRANQUE</t>
  </si>
  <si>
    <t>HUESO DE CADENA</t>
  </si>
  <si>
    <t>RESORTE INTERRUPTOR DE FRENO</t>
  </si>
  <si>
    <t>RETROVISOR DERECHO AZUL</t>
  </si>
  <si>
    <t>RETROVISOR DERECHO VINO</t>
  </si>
  <si>
    <t>RETROVISOR IZQUIERDO AZUL</t>
  </si>
  <si>
    <t>POSICIONADOR FIJADOR DE TREN D</t>
  </si>
  <si>
    <t>CADENA 428H-150L</t>
  </si>
  <si>
    <t>RODAJE 6302ZZE</t>
  </si>
  <si>
    <t>CUBIERTA DE CALAVER NEGRO</t>
  </si>
  <si>
    <t>CARTER IZQUIERDO NEGRO</t>
  </si>
  <si>
    <t>TAPON DE INSPECCION NEGRO</t>
  </si>
  <si>
    <t>SOPORTE DE MOTOR</t>
  </si>
  <si>
    <t>BARRA POSAPIES FT 08</t>
  </si>
  <si>
    <t>TORNILLO TAPON DE DRENADO</t>
  </si>
  <si>
    <t>SET ANILLOS</t>
  </si>
  <si>
    <t>CUBIERTA DER</t>
  </si>
  <si>
    <t>CUBIERTA DERECHA ROJA</t>
  </si>
  <si>
    <t>LAPABARRO DEL. PIEZA TRASERA</t>
  </si>
  <si>
    <t>COVERTOR LATERAL IZQ/DER ROJO</t>
  </si>
  <si>
    <t>BASE DE MANUBRIO/HORQUILLA</t>
  </si>
  <si>
    <t>CUBIERTA DEL DER VERDE Y NEGRO</t>
  </si>
  <si>
    <t>CONJUNTO DE FARO FT 08</t>
  </si>
  <si>
    <t>CUBIERTA DE COLA/ROJO/.</t>
  </si>
  <si>
    <t>LAPABARRO INT TRASERA (LODERA)</t>
  </si>
  <si>
    <t>PUÑO DE GOMA DERCHO</t>
  </si>
  <si>
    <t>BUJE 12*16*12</t>
  </si>
  <si>
    <t>AMORTIGUADOR DEL IZQUIERDO</t>
  </si>
  <si>
    <t>BALATAS DEL</t>
  </si>
  <si>
    <t>BALERO RADIAL BOLA,6001</t>
  </si>
  <si>
    <t>ROLDANA DE PRESION,20*37*26(D1</t>
  </si>
  <si>
    <t>VARILLA SEPARADORA</t>
  </si>
  <si>
    <t>JUEGO DE LLAVES</t>
  </si>
  <si>
    <t>MICA PARABRISAS DER</t>
  </si>
  <si>
    <t>ENGRANE DE POTENCIA FINAL</t>
  </si>
  <si>
    <t>COJIN DE CODERAS</t>
  </si>
  <si>
    <t>VIDRIO CENTRAL TEMPLADO</t>
  </si>
  <si>
    <t>AMORTIGUADOR 115 (TRAS)</t>
  </si>
  <si>
    <t>RETROVISOR DERECHO</t>
  </si>
  <si>
    <t>RETROVISOR IZQUIERDO</t>
  </si>
  <si>
    <t>JUNTA DE CILINDRO</t>
  </si>
  <si>
    <t>PASADOR DE PISTON</t>
  </si>
  <si>
    <t>TOLDO DE TECHO ROJO</t>
  </si>
  <si>
    <t>CUBIERTA DEL IZQ. ROJO Y NEGRO</t>
  </si>
  <si>
    <t>DIRECCIONAL DEL IZQUIERDA</t>
  </si>
  <si>
    <t>DIRECCIONAL DELANTERA DERECHA</t>
  </si>
  <si>
    <t>CHICOTE DE ACELERADOR</t>
  </si>
  <si>
    <t>CUBIERTA PLASTICA</t>
  </si>
  <si>
    <t>CUENTA KILOMETROS</t>
  </si>
  <si>
    <t>BANDA DE TRACCIÓN</t>
  </si>
  <si>
    <t>RESORTE DE PANTALLA DE PARTICU</t>
  </si>
  <si>
    <t>SALPICADERA TRAS ROJO</t>
  </si>
  <si>
    <t>MANUBRIO</t>
  </si>
  <si>
    <t>EMPAQUE CUBIERTA DERECHA DE CA</t>
  </si>
  <si>
    <t>EMPAQUE CUBIERTA IZQUIERDA DE</t>
  </si>
  <si>
    <t>EMPAQUE DE CABEZA DE CILINDRO</t>
  </si>
  <si>
    <t>EMPAQUE DE CARTER</t>
  </si>
  <si>
    <t>ENGRANE DE ARRANQUE</t>
  </si>
  <si>
    <t>LODERA</t>
  </si>
  <si>
    <t>CUBIERTA DECORATIVA IZQUIERDA</t>
  </si>
  <si>
    <t>SELLO DE ACEITE,65*145*7</t>
  </si>
  <si>
    <t>EJEMPLO 4:</t>
  </si>
  <si>
    <t>EJEMPLO 5:</t>
  </si>
  <si>
    <t>Categoría</t>
  </si>
  <si>
    <t>DESPLIEGUE DEL INDICADOR A NIVEL DE CATEGORÍAS</t>
  </si>
  <si>
    <t>FUNCIÓN PROMEDIO.SI.CONJUNTO</t>
  </si>
  <si>
    <t>EJEMPLO 6:</t>
  </si>
  <si>
    <t>Enero</t>
  </si>
  <si>
    <t>Febrero</t>
  </si>
  <si>
    <t>Marzo</t>
  </si>
  <si>
    <t>PROMEDIO GENERAL</t>
  </si>
  <si>
    <t>Prom trimestral</t>
  </si>
  <si>
    <t>EJEMPLO 7:</t>
  </si>
  <si>
    <t>2. INDICADOR HIT RATE - PRESICIÓN ACIDA DEL CUMPLIMIENTO DEL FORECAST</t>
  </si>
  <si>
    <t>HITA RATE (%) =</t>
  </si>
  <si>
    <t>NRO TOTAL DE ERRORES</t>
  </si>
  <si>
    <t>EL RANGO DEL ERROR LO DEFINE EL USUARIO (X%)</t>
  </si>
  <si>
    <t>NRO DE ERRORES EN UN RANGO POR DEBAJO DE X %</t>
  </si>
  <si>
    <t>EJEMPLO 8:</t>
  </si>
  <si>
    <t>FUNCIÓN CONTAR.SI.CONJUNTO</t>
  </si>
  <si>
    <t>CÁLCULO DEL HITRATE:</t>
  </si>
  <si>
    <t>NRO DE ERRORES TOTALES</t>
  </si>
  <si>
    <t>NRO DE ERRORES MENORES A:</t>
  </si>
  <si>
    <t>HITRATE (%)</t>
  </si>
  <si>
    <t>FUNCIÓN CONTARA</t>
  </si>
  <si>
    <t>EJEMPLO 9:</t>
  </si>
  <si>
    <t>EJEMPLO 10:</t>
  </si>
  <si>
    <t>EJEMPLO 11:</t>
  </si>
  <si>
    <t>Hitrate (%)</t>
  </si>
  <si>
    <t>EJEMPLO 12:</t>
  </si>
  <si>
    <t>EJEMPLO 13:</t>
  </si>
  <si>
    <t>4.1 En Planificación de la Demanda</t>
  </si>
  <si>
    <t>1. Indicador De Error De Precisión De La Demanda</t>
  </si>
  <si>
    <t>1. Meses de inventario</t>
  </si>
  <si>
    <t>2. Rotación de inventario</t>
  </si>
  <si>
    <t>3. Errores de previsión de compras</t>
  </si>
  <si>
    <t>1. MESES DE INVENTARIO</t>
  </si>
  <si>
    <t>MESES DE INVENTARIO =</t>
  </si>
  <si>
    <t>VENTA PROM MENSUAL (UN)</t>
  </si>
  <si>
    <t>STOCK (UN)</t>
  </si>
  <si>
    <t>Venta en UM</t>
  </si>
  <si>
    <t>Ene</t>
  </si>
  <si>
    <t>Feb</t>
  </si>
  <si>
    <t>Mar</t>
  </si>
  <si>
    <t>Stock en UM</t>
  </si>
  <si>
    <t>Política de inventarios:</t>
  </si>
  <si>
    <t>Política de inventarios (ABC)</t>
  </si>
  <si>
    <t>A</t>
  </si>
  <si>
    <t>B</t>
  </si>
  <si>
    <t>meses de inventario</t>
  </si>
  <si>
    <t>C</t>
  </si>
  <si>
    <t>Lento movimiento</t>
  </si>
  <si>
    <t>Mediano movimiento</t>
  </si>
  <si>
    <t>Rápido movimiento</t>
  </si>
  <si>
    <t>FORMULAS</t>
  </si>
  <si>
    <t>FUNCION BUSCARV</t>
  </si>
  <si>
    <t>FORMATO CONDICIONAL</t>
  </si>
  <si>
    <t>Prom mensual en UM</t>
  </si>
  <si>
    <t>Canal</t>
  </si>
  <si>
    <t>MAESTRO DE CANALES DE VENTAS</t>
  </si>
  <si>
    <t>RETAIL</t>
  </si>
  <si>
    <t>DISTRIBUIDORES</t>
  </si>
  <si>
    <t>MAYORISTAS</t>
  </si>
  <si>
    <t>CORPORATIVO</t>
  </si>
  <si>
    <t>PROYECTOS</t>
  </si>
  <si>
    <t>INSTITUCIONAL</t>
  </si>
  <si>
    <t>CANAL</t>
  </si>
  <si>
    <t>DESPLIEGUE DEL INDICADOR A NIVEL DE CANALES DE VENTAS</t>
  </si>
  <si>
    <t>CANAL DE VENTAS</t>
  </si>
  <si>
    <t>4. Cumplimiento de Plazo de entrega o lead time</t>
  </si>
  <si>
    <t>2. ROTACIÓN DEL INVENTARIO</t>
  </si>
  <si>
    <t>MESES DE INVENTARIO</t>
  </si>
  <si>
    <t>ROTACIÓN DEL INVENTARIO =</t>
  </si>
  <si>
    <t>Rotación del inventario</t>
  </si>
  <si>
    <t>Entre:</t>
  </si>
  <si>
    <t>y</t>
  </si>
  <si>
    <t>veces</t>
  </si>
  <si>
    <t>BAJA ROTACIÓN</t>
  </si>
  <si>
    <t>MEDIANA ROTACIÓN</t>
  </si>
  <si>
    <t>MÁS</t>
  </si>
  <si>
    <t>ALTA ROTACIÓN</t>
  </si>
  <si>
    <t>La rotación de Inventarios es el indicador que permite saber el número de veces en que el inventario es realizado en un periodo determinado.</t>
  </si>
  <si>
    <t>Los meses / días de inventario equivale al número de meses/días que en promedio cada artículo o SKU permanece en inventario.</t>
  </si>
  <si>
    <t>Cant mensual en UM</t>
  </si>
  <si>
    <t>3. ERRORES DE PREVISIÓN DE COMPRAS</t>
  </si>
  <si>
    <t>ERROR DE PREVISIÓN (%)</t>
  </si>
  <si>
    <t>VALOR ABSOLUTO (CANT ENTREGADA - CANT O/C)</t>
  </si>
  <si>
    <t>CANT O/C</t>
  </si>
  <si>
    <t>Dirección</t>
  </si>
  <si>
    <t>Distrito</t>
  </si>
  <si>
    <t>EMPRESA DEL SUR</t>
  </si>
  <si>
    <t xml:space="preserve">RIA DE BURGOS, 825       </t>
  </si>
  <si>
    <t>CERCADO</t>
  </si>
  <si>
    <t>EL DORADO</t>
  </si>
  <si>
    <t xml:space="preserve">CRTA. DEL FONDO, 32      </t>
  </si>
  <si>
    <t>JUAN SOSA</t>
  </si>
  <si>
    <t xml:space="preserve">AVDA. SAN JUAN, 12       </t>
  </si>
  <si>
    <t xml:space="preserve">BELTRAN, 32              </t>
  </si>
  <si>
    <t xml:space="preserve">PEZ, 34                  </t>
  </si>
  <si>
    <t xml:space="preserve">BARCELONA, 33            </t>
  </si>
  <si>
    <t>S.M.P</t>
  </si>
  <si>
    <t xml:space="preserve">PZA. CATALUNYA, 32       </t>
  </si>
  <si>
    <t xml:space="preserve">PELETEROS, 234, 3º       </t>
  </si>
  <si>
    <t xml:space="preserve">ALTAVISTA, 46            </t>
  </si>
  <si>
    <t>LOS OLIVOS</t>
  </si>
  <si>
    <t xml:space="preserve">CONCENTRACION, 45        </t>
  </si>
  <si>
    <t xml:space="preserve">PELAYO, 99               </t>
  </si>
  <si>
    <t xml:space="preserve">PASEO CONQUISTADORES, 21 </t>
  </si>
  <si>
    <t>SURCO</t>
  </si>
  <si>
    <t>MAESTRO DE PROVEEDORES</t>
  </si>
  <si>
    <t>Cod provedor</t>
  </si>
  <si>
    <t>Proveedor</t>
  </si>
  <si>
    <t>Fecha</t>
  </si>
  <si>
    <t>Nro de orden de compra</t>
  </si>
  <si>
    <t>Cantidad solicitada en O/C</t>
  </si>
  <si>
    <t>Cantidad entregada</t>
  </si>
  <si>
    <t>Error de previsión (%)</t>
  </si>
  <si>
    <t>EMPRESA DEL NORTE</t>
  </si>
  <si>
    <t>UNION S.A</t>
  </si>
  <si>
    <t>MECHATRONIC</t>
  </si>
  <si>
    <t>INPACTO S.A</t>
  </si>
  <si>
    <t>LA PODEROSA S.A</t>
  </si>
  <si>
    <t>CIA S.A</t>
  </si>
  <si>
    <t>LIMA EIRL</t>
  </si>
  <si>
    <t>CONCYSA</t>
  </si>
  <si>
    <t>MAESTRO</t>
  </si>
  <si>
    <t>SODIMAC</t>
  </si>
  <si>
    <t>DESPLIEGUE DEL INDICADOR A NIVEL DE PROVEEDOR</t>
  </si>
  <si>
    <t>4. CUMPLIMIENTO DE PLAZO DE ENTREGA O LEAD TIME</t>
  </si>
  <si>
    <t>CUMPLIMIENTO DE LEAD TIME</t>
  </si>
  <si>
    <t>NRO DE PEDIDOS ENTREGADOS A TIEMPO</t>
  </si>
  <si>
    <t>NRO DE PEDIDOS ENTREGADOS</t>
  </si>
  <si>
    <t>NRO DE PEDIDOS ENTREGADOS A TIEMPO:</t>
  </si>
  <si>
    <t>QUE SE HAYA CUMPLIDO EL LEAD TIME DE ENTREG</t>
  </si>
  <si>
    <t>ES DECIR ANTES DE LA FECHA DE VENCIMIENTO DE LA OC</t>
  </si>
  <si>
    <t>LEAD TIME</t>
  </si>
  <si>
    <t>Fecha de entrega real</t>
  </si>
  <si>
    <t>Días transcurridos</t>
  </si>
  <si>
    <t>Lead time</t>
  </si>
  <si>
    <t>Se cumplió Lead Time?</t>
  </si>
  <si>
    <t>NRO DE PEDIDOS ENTREGADOS EN EL PERÍODO</t>
  </si>
  <si>
    <t>CUMPLIMIENTO DE LEAD TIME %</t>
  </si>
  <si>
    <t>SI</t>
  </si>
  <si>
    <t>NO</t>
  </si>
  <si>
    <t>Nro de pedidos entregados a tiempo</t>
  </si>
  <si>
    <t>Nro de pedidos entregados</t>
  </si>
  <si>
    <t>Cumplimiento de Lead Time %</t>
  </si>
  <si>
    <t>EJEMPLO 14:</t>
  </si>
  <si>
    <t>INDICADORES DE ALMACÉN</t>
  </si>
  <si>
    <t>INDICADORES DE ABASTECIMIENTO Y COMPRAS</t>
  </si>
  <si>
    <t>1. INDICADOR DE EXACTITUD DE INVENTARIOS</t>
  </si>
  <si>
    <t>NRO DE ITEMS CUADRADOS FÍSICO VS SISTEMA</t>
  </si>
  <si>
    <t>EXACTITUD DEL REGISTRO DEL INVENTARIO (ERI %)</t>
  </si>
  <si>
    <t>NRO DE ITEMS VERIFICADOS O CONTADOS</t>
  </si>
  <si>
    <t>EJERCICIO 1:</t>
  </si>
  <si>
    <t>Producto</t>
  </si>
  <si>
    <t>Stock según conteo físico</t>
  </si>
  <si>
    <t>Diferencias</t>
  </si>
  <si>
    <t>Cuadró? SI o NO</t>
  </si>
  <si>
    <t>(SIN NINGUNA DIFERENCIA)</t>
  </si>
  <si>
    <t>NRO DE ITEMS CUADRADOS ENTRE FÍSICO Y SISTEMA O KARDEX =</t>
  </si>
  <si>
    <t>NRO DE ITEMS VERFICADOS =</t>
  </si>
  <si>
    <t>FUNCIÓN CONTAR.SICONJUNTO</t>
  </si>
  <si>
    <t>EXACTITUD DEL REGISTRO DE INVENTARIOS (ERI) =</t>
  </si>
  <si>
    <t>EJERCICIO 2:</t>
  </si>
  <si>
    <t>EJERCICIO 3:</t>
  </si>
  <si>
    <t>Almacén</t>
  </si>
  <si>
    <t>Almacén Nro 1</t>
  </si>
  <si>
    <t>Almacén Nro 2</t>
  </si>
  <si>
    <t>Almacén Nro 3</t>
  </si>
  <si>
    <t>Almacén Nro 4</t>
  </si>
  <si>
    <t>Almacén Nro 5</t>
  </si>
  <si>
    <t>Almacén Nro 6</t>
  </si>
  <si>
    <t>Almacén Nro 7</t>
  </si>
  <si>
    <t>Almacén Nro 8</t>
  </si>
  <si>
    <t>Almacén Nro 9</t>
  </si>
  <si>
    <t>Almacén Nro 10</t>
  </si>
  <si>
    <t>Almacén Nro 11</t>
  </si>
  <si>
    <t>Almacén Nro 12</t>
  </si>
  <si>
    <t>Almacén Nro 13</t>
  </si>
  <si>
    <t>Almacén Nro 14</t>
  </si>
  <si>
    <t>Almacén Nro 15</t>
  </si>
  <si>
    <t>Almacén Nro 16</t>
  </si>
  <si>
    <t>Almacén Nro 17</t>
  </si>
  <si>
    <t>Almacén Nro 18</t>
  </si>
  <si>
    <t>Almacén Nro 19</t>
  </si>
  <si>
    <t>Almacén Nro 20</t>
  </si>
  <si>
    <t>% ERI</t>
  </si>
  <si>
    <t>DESPLIEGUE DEL INDICADOR A NIVEL DE ALMACENES</t>
  </si>
  <si>
    <t>SEMÁFORO DE CONTROL:</t>
  </si>
  <si>
    <t>&lt; 60%</t>
  </si>
  <si>
    <t>Entre 60% y 90%</t>
  </si>
  <si>
    <t>Mayor a 90%</t>
  </si>
  <si>
    <t>EJERCICIO 4:</t>
  </si>
  <si>
    <t>EJERCICIO 5:</t>
  </si>
  <si>
    <t>2. TIEMPO PROMEDIO DE PREPARACIÓN DE UN PEDIDO</t>
  </si>
  <si>
    <t>TIMPO PROMEDIO PICKING</t>
  </si>
  <si>
    <t>NRO DE PEDIDOS PREPARADOS</t>
  </si>
  <si>
    <t>Σ (TIEMPO DE CADA PEDIDO)</t>
  </si>
  <si>
    <t>JUAN PEREZ</t>
  </si>
  <si>
    <t>MARIA RICAURTE</t>
  </si>
  <si>
    <t>RENE RIVAS</t>
  </si>
  <si>
    <t>RICARDO LEON</t>
  </si>
  <si>
    <t>PEDRO CIFUENTES</t>
  </si>
  <si>
    <t>JUAN ARBOLEDA</t>
  </si>
  <si>
    <t>LUISA HERRERA</t>
  </si>
  <si>
    <t>PATRICIO SOSA</t>
  </si>
  <si>
    <t>EDUARDO MALO</t>
  </si>
  <si>
    <t>ROCIO LARREA</t>
  </si>
  <si>
    <t>CATALINA GUERRA</t>
  </si>
  <si>
    <t>FERNANDO ORTIZ</t>
  </si>
  <si>
    <t>MARIO GUERRON</t>
  </si>
  <si>
    <t>ANA LLERENA</t>
  </si>
  <si>
    <t>PABLO PITARQUE</t>
  </si>
  <si>
    <t>DOLORES RIBADENEIRA</t>
  </si>
  <si>
    <t>PETER VILLEGAS</t>
  </si>
  <si>
    <t>JUAN CARLOS SALAS</t>
  </si>
  <si>
    <t>MARIA SOL GALARZA</t>
  </si>
  <si>
    <t>MARISOL RESTREPO</t>
  </si>
  <si>
    <t>MAESTRO DE PERSONAL</t>
  </si>
  <si>
    <t>ALMACÉN 1</t>
  </si>
  <si>
    <t>ALMACÉN 2</t>
  </si>
  <si>
    <t>ALMACÉN 3</t>
  </si>
  <si>
    <t>ALMACÉN 4</t>
  </si>
  <si>
    <t>EJERCICIO 6:</t>
  </si>
  <si>
    <t>Nro de pedido</t>
  </si>
  <si>
    <t>Colaborador</t>
  </si>
  <si>
    <t>Almacen Nro</t>
  </si>
  <si>
    <t>Hora inicio picking</t>
  </si>
  <si>
    <t>Hora fin de picking</t>
  </si>
  <si>
    <t>Tiempo de atención (min)</t>
  </si>
  <si>
    <t>Hora inicio:</t>
  </si>
  <si>
    <t>Hora fin:</t>
  </si>
  <si>
    <t>INDICADOR TIEMPO PROMEDIO DE ATENCIÓN</t>
  </si>
  <si>
    <t>MINUTOS</t>
  </si>
  <si>
    <t>DESPLIEGUE DEL INDICADOR A NIVEL DE COLABORADOR</t>
  </si>
  <si>
    <t>COLABORADOR</t>
  </si>
  <si>
    <t>Nro pedidos atendidos</t>
  </si>
  <si>
    <t>FUNCIÓN PROMEDIO.SICONJUNTO</t>
  </si>
  <si>
    <t>TOTALES</t>
  </si>
  <si>
    <t>DESPLIEGUE DEL INDICADOR A NIVEL DE ALMACÉN</t>
  </si>
  <si>
    <t>ALMACEN</t>
  </si>
  <si>
    <t>ALMACÉN 5</t>
  </si>
  <si>
    <t>DESPLIEGUE DEL INDICADOR A NIVEL DE ALMACÉN Y COLABORADOR</t>
  </si>
  <si>
    <t>Ranking</t>
  </si>
  <si>
    <t>FUNCIÓN JERARQUIA</t>
  </si>
  <si>
    <t>EJERCICIO 7:</t>
  </si>
  <si>
    <t>EJERCICIO 8:</t>
  </si>
  <si>
    <t>3. % DE PEDIDOS PREPARADOS EN FORMA CORRECTA</t>
  </si>
  <si>
    <t>CALIDAD DE PICKING (%)</t>
  </si>
  <si>
    <t>NRO DE PEDIDOS PREPARADOS SIN ERRORES</t>
  </si>
  <si>
    <t>EJERCICIO 9:</t>
  </si>
  <si>
    <t>Con Error? SI o NO</t>
  </si>
  <si>
    <t>NÚMERO DE PEDIDOS PREPARADOS SIN ERRORES</t>
  </si>
  <si>
    <t>NÚMERO DE PEDIDOS PREPARADOS EN TOTAL</t>
  </si>
  <si>
    <t>% DE PEDIDOS PREPARADOS EN FORMA CORRECTA</t>
  </si>
  <si>
    <t>(CALIDAD DEL PICKING %)</t>
  </si>
  <si>
    <t>Nro pedidos atendidos sin errores</t>
  </si>
  <si>
    <t>Nro pedidos atendidos en total</t>
  </si>
  <si>
    <t>% Calidad de picking</t>
  </si>
  <si>
    <t>EJERCICIO 10:</t>
  </si>
  <si>
    <t>EJERCICIO 11:</t>
  </si>
  <si>
    <t>5. % DE UTILIZACIÓN DE ALMACÉN</t>
  </si>
  <si>
    <t>% DE UTILIZACIÓN DE ALMACEN</t>
  </si>
  <si>
    <t>DEPENDIENDO DE LA UNIDAD DE CONTROL DEL ALMACEN (PESO O VOLUMEN)</t>
  </si>
  <si>
    <t>PESO O VOLUMEN OCUPADO X ALMACEN O RACK</t>
  </si>
  <si>
    <t>PESO O VOLUMEN TOTAL DE CAPACIDAD DE ALMACEN</t>
  </si>
  <si>
    <t>Ubicación</t>
  </si>
  <si>
    <t>Capacidad del rack en m3</t>
  </si>
  <si>
    <t>% utilización</t>
  </si>
  <si>
    <t>Espacio en m3 ocupado</t>
  </si>
  <si>
    <t>ALMACÉN NRO 1</t>
  </si>
  <si>
    <t>ALMACÉN NRO 2</t>
  </si>
  <si>
    <t>ALMACÉN NRO 3</t>
  </si>
  <si>
    <t>ALMACÉN NRO 4</t>
  </si>
  <si>
    <t>ALMACÉN NRO 5</t>
  </si>
  <si>
    <t>ALMACÉN NRO 6</t>
  </si>
  <si>
    <t>ALMACÉN NRO 7</t>
  </si>
  <si>
    <t>ALMACÉN NRO 8</t>
  </si>
  <si>
    <t>ALMACÉN NRO 9</t>
  </si>
  <si>
    <t>ALMACÉN NRO 10</t>
  </si>
  <si>
    <t>ALMACÉN NRO 11</t>
  </si>
  <si>
    <t>ALMACÉN NRO 12</t>
  </si>
  <si>
    <t>ALMACÉN NRO 13</t>
  </si>
  <si>
    <t>ALMACÉN NRO 14</t>
  </si>
  <si>
    <t>ALMACÉN NRO 15</t>
  </si>
  <si>
    <t>ALMACÉN NRO 16</t>
  </si>
  <si>
    <t>ALMACÉN NRO 17</t>
  </si>
  <si>
    <t>ALMACÉN NRO 18</t>
  </si>
  <si>
    <t>ALMACÉN NRO 19</t>
  </si>
  <si>
    <t>ALMACÉN NRO 20</t>
  </si>
  <si>
    <t>ESPACIO OCUPADO EN M3</t>
  </si>
  <si>
    <t>CAPACIDAD DE ALMACENAMIENTO TOTAL</t>
  </si>
  <si>
    <t>% DE UTILIZACIÓN DE ESPACIO DE ALMACÉN</t>
  </si>
  <si>
    <t>M3</t>
  </si>
  <si>
    <t>EJERCICIO 12:</t>
  </si>
  <si>
    <t>EJERCICIO 13:</t>
  </si>
  <si>
    <t>Stock en un</t>
  </si>
  <si>
    <t>Vol unit (m3)</t>
  </si>
  <si>
    <t>Vol total (m3)</t>
  </si>
  <si>
    <t>VOL UNIT (M3)</t>
  </si>
  <si>
    <t>EJERCICIO 14:</t>
  </si>
  <si>
    <t>EJERCICIO 15:</t>
  </si>
  <si>
    <t>INDICADORES DE DISTRIBUCIÓN Y TRANSPORTES</t>
  </si>
  <si>
    <t>% UTLIZACIÓN DEL TRANSPORTE</t>
  </si>
  <si>
    <t>PESO O VOLUMEN OCUPADO POR TRANSPORTE</t>
  </si>
  <si>
    <t>CAPACIDAD PESO O VOLUMEN POR TRANSPORTE</t>
  </si>
  <si>
    <t>MAESTRO DE TRANSPORTES</t>
  </si>
  <si>
    <t>Cod transporte</t>
  </si>
  <si>
    <t>Transportista</t>
  </si>
  <si>
    <t>Placa</t>
  </si>
  <si>
    <t>RUC</t>
  </si>
  <si>
    <t>Cod transporte2</t>
  </si>
  <si>
    <t>CRUZ DEL SUR</t>
  </si>
  <si>
    <t>AV SAN MARTIN 456</t>
  </si>
  <si>
    <t>CALLAO</t>
  </si>
  <si>
    <t>AV-2300</t>
  </si>
  <si>
    <t>TRANSP HERNANDEZ</t>
  </si>
  <si>
    <t>AV JUAN VARGAS 360</t>
  </si>
  <si>
    <t>LA VICTORIA</t>
  </si>
  <si>
    <t>AV-2302</t>
  </si>
  <si>
    <t>VELOCIRAPTOR</t>
  </si>
  <si>
    <t>AV HUSARES DE JUNIN 1230</t>
  </si>
  <si>
    <t>JESUS MARIA</t>
  </si>
  <si>
    <t>AV-2304</t>
  </si>
  <si>
    <t>TRANSP ORMEÑO</t>
  </si>
  <si>
    <t>CRUZ DEL NORTE</t>
  </si>
  <si>
    <t>ANDES S.A</t>
  </si>
  <si>
    <t>AV-2306</t>
  </si>
  <si>
    <t>AV-2308</t>
  </si>
  <si>
    <t>AV-2310</t>
  </si>
  <si>
    <t>Nro transporte</t>
  </si>
  <si>
    <t>capacidad (kg)</t>
  </si>
  <si>
    <t>Capacidad del transporte (kg)</t>
  </si>
  <si>
    <t>Peso transportado (kg)</t>
  </si>
  <si>
    <t>% Utilización transporte</t>
  </si>
  <si>
    <t>PESO EN KG TOTAL TRANSPORTADO</t>
  </si>
  <si>
    <t>KG</t>
  </si>
  <si>
    <t>CAPACIDAD TOTAL DE FLOTA CONTRATADA</t>
  </si>
  <si>
    <t>% UTILIZACIÓN DE FLOTA</t>
  </si>
  <si>
    <t>DESPLIEGUE DEL INDICADOR A NIVEL DE TRANSPORTE</t>
  </si>
  <si>
    <t>TOTAL</t>
  </si>
  <si>
    <t>TIPO DE TRANSPORTE</t>
  </si>
  <si>
    <t>DESPLIEGUE DEL INDICADOR A NIVEL DE TIPO DE UNIDAD DE TRANSPORTE (CAPACIDAD)</t>
  </si>
  <si>
    <t>TABLA DE DISTRITOS</t>
  </si>
  <si>
    <t>DISTRITO</t>
  </si>
  <si>
    <t>LA MOLINA</t>
  </si>
  <si>
    <t>ATE</t>
  </si>
  <si>
    <t>COMAS</t>
  </si>
  <si>
    <t>SAN ISIDRO</t>
  </si>
  <si>
    <t>MIRAFLORES</t>
  </si>
  <si>
    <t>CHOSICA</t>
  </si>
  <si>
    <t>VILLA MARIA</t>
  </si>
  <si>
    <t>DESPLIEGUE DEL INDICADOR A NIVEL DE DISTRITO</t>
  </si>
  <si>
    <t>1. % DE UTILIZACIÓN DEL TRANSPORTES</t>
  </si>
  <si>
    <t>2. % ENTREGAS A TIEMPO</t>
  </si>
  <si>
    <t>% ENTREGAS A TIEMPO</t>
  </si>
  <si>
    <t>NRO DE PEDIDOS ENTREGADOS EN RANGO OFRECIDO</t>
  </si>
  <si>
    <t>TABLA DE CLIENTES</t>
  </si>
  <si>
    <t>COD CLIENTE</t>
  </si>
  <si>
    <t>CLIENTE</t>
  </si>
  <si>
    <t>Cliente</t>
  </si>
  <si>
    <t>Transporte</t>
  </si>
  <si>
    <t>Rango ofrecido</t>
  </si>
  <si>
    <t>08:00 A 10:00</t>
  </si>
  <si>
    <t>10:00 A 12:00</t>
  </si>
  <si>
    <t>12:00 A 14:00</t>
  </si>
  <si>
    <t>13:00 A 14:00</t>
  </si>
  <si>
    <t>14:00 A 16:00</t>
  </si>
  <si>
    <t>16:00 A 18:00</t>
  </si>
  <si>
    <t>18:00 A 20:00</t>
  </si>
  <si>
    <t>20:00 A 22:00</t>
  </si>
  <si>
    <t>22:00 A 24:00</t>
  </si>
  <si>
    <t>RANGOS DE ENTREGA</t>
  </si>
  <si>
    <t>Entregado en rango? SI o NO</t>
  </si>
  <si>
    <t>Nro pedidos entregados</t>
  </si>
  <si>
    <t>Nro pedidos entregados a tiempo</t>
  </si>
  <si>
    <t>DESPLIEGUE DEL INDICADOR A NIVEL DE RANGO DE ENTREGAS</t>
  </si>
  <si>
    <t>RANGO DE ENTREGA</t>
  </si>
  <si>
    <t>SEMÁFOROS DE CONTROL</t>
  </si>
  <si>
    <t>Menor a 70%</t>
  </si>
  <si>
    <t>Entre 70% y 80%</t>
  </si>
  <si>
    <t>Mayor a 80%</t>
  </si>
  <si>
    <t>3. % ENTREGAS CONFORMES</t>
  </si>
  <si>
    <t>% ENTREGAS CONFORMES</t>
  </si>
  <si>
    <t>NRO DE PEDIDOS ENTREGADOS COMPLETO Y SIN DAÑOS</t>
  </si>
  <si>
    <t>Completo o dañado? SI o NO</t>
  </si>
  <si>
    <t>NRO DE PEDIDOS ENTREGADOS COMPLETOS SIN DAÑOS</t>
  </si>
  <si>
    <t>Nro pedidos entregados completos</t>
  </si>
  <si>
    <t>ENTREGAS A TIEMPO</t>
  </si>
  <si>
    <t>ENTREGAS COMPLETAS</t>
  </si>
  <si>
    <t>4. COSTO X KM</t>
  </si>
  <si>
    <t>COSTO POR KM RECORRIDO</t>
  </si>
  <si>
    <t>COSTO TOTAL TRANSPORTES</t>
  </si>
  <si>
    <t>NRO TOTAL DE KMS RECORRIDOS</t>
  </si>
  <si>
    <t>Tarifas</t>
  </si>
  <si>
    <t>KM recorridos</t>
  </si>
  <si>
    <t>Flete S/. Según tarifario</t>
  </si>
  <si>
    <t>Tipo de canal</t>
  </si>
  <si>
    <t>COSTO TOTAL EN S/. DE FLETE TRANSPORTES SEGÚN TARIFAS</t>
  </si>
  <si>
    <t>NRO TOTAL DE KM RECORRIDOS EN UN PERÍODO</t>
  </si>
  <si>
    <t>KM</t>
  </si>
  <si>
    <t>COSTO TOTAL POR KM RECORRIDO</t>
  </si>
  <si>
    <t>POR KM</t>
  </si>
  <si>
    <t>Costo total S/. Según tarifarios</t>
  </si>
  <si>
    <t>Total KM recorridos</t>
  </si>
  <si>
    <t>Costo S/. Por KM recorridos</t>
  </si>
  <si>
    <t>DESPLIEGUE DEL INDICADOR A NIVEL DE TONELAJES</t>
  </si>
  <si>
    <t>DESPLIEGUE DEL INDICADOR A NIVEL DE CANAL DE VENTAS</t>
  </si>
  <si>
    <t>5. COSTO POR PEDIDO DESPACHADO</t>
  </si>
  <si>
    <t>COSTO POR PEDIDO DESPACHADO</t>
  </si>
  <si>
    <t>NRO TOTAL DE PEDIDOS DESPACHADOS</t>
  </si>
  <si>
    <t>Nro pedidos en el transporte</t>
  </si>
  <si>
    <t>POR PEDIDO</t>
  </si>
  <si>
    <t>Nro total de pedidos despachados</t>
  </si>
  <si>
    <t>Costo S/. Por pedido despachado</t>
  </si>
  <si>
    <t>EJERCICIO 16:</t>
  </si>
  <si>
    <t>6. COSTO POR KG DESPACHADO</t>
  </si>
  <si>
    <t>COSTO POR PEDIDO KG O M3 DESPACHADOS</t>
  </si>
  <si>
    <t>TOTAL KG DESPACHADOS O M3 DESPACHADOS</t>
  </si>
  <si>
    <t>TOTAL KG DESPACHADOS</t>
  </si>
  <si>
    <t>COSTO POR KG DESPACHADO</t>
  </si>
  <si>
    <t>Total KG despachados</t>
  </si>
  <si>
    <t>Costo S/. Por KG despachado</t>
  </si>
  <si>
    <t>EJERCICIO 20:</t>
  </si>
  <si>
    <t>EJERCICIO 21:</t>
  </si>
  <si>
    <t>% ENTREGAS A TIEMPO X % DE ENTREGAS CONFORMES</t>
  </si>
  <si>
    <t>OTIF (ON TIME IN FULL) =</t>
  </si>
  <si>
    <t>% OTIF</t>
  </si>
  <si>
    <t>5. TIEMPO PROMEDIO DE ABASTECIMIENTO</t>
  </si>
  <si>
    <t>TIEMPO PROMEDIO ABASTECIMIENTO (DÍAS)</t>
  </si>
  <si>
    <t>Σ (TIEMPO DE CADA ORDEN DE COMPRA ATENDIDA)</t>
  </si>
  <si>
    <t>NRO DE ORDENES DE COMPRA ATENDIDOS</t>
  </si>
  <si>
    <t>EJEMPLO 15:</t>
  </si>
  <si>
    <t>DÍAS</t>
  </si>
  <si>
    <t>EJEMPLO 16:</t>
  </si>
  <si>
    <t>EJEMPLO 17:</t>
  </si>
  <si>
    <t>5. Tiempo promedio de abastecimiento (días)</t>
  </si>
  <si>
    <t>2. Indicador Hit Rate - Precisión Acida Del Cumplimiento Del Forecast</t>
  </si>
  <si>
    <t>Código</t>
  </si>
  <si>
    <t>Stock según sistema o Kardex</t>
  </si>
  <si>
    <t>Nro ítems cuadrados</t>
  </si>
  <si>
    <t>Nro ítems contados</t>
  </si>
  <si>
    <t>Nro ítems</t>
  </si>
  <si>
    <t>OC-3586718</t>
  </si>
  <si>
    <t>OC-3686787</t>
  </si>
  <si>
    <t>OC-3238361</t>
  </si>
  <si>
    <t>OC-3300198</t>
  </si>
  <si>
    <t>OC-3746431</t>
  </si>
  <si>
    <t>OC-3229200</t>
  </si>
  <si>
    <t>OC-3337681</t>
  </si>
  <si>
    <t>OC-3869105</t>
  </si>
  <si>
    <t>OC-3437303</t>
  </si>
  <si>
    <t>OC-3197399</t>
  </si>
  <si>
    <t>OC-3716371</t>
  </si>
  <si>
    <t>OC-3027249</t>
  </si>
  <si>
    <t>OC-3046317</t>
  </si>
  <si>
    <t>OC-3014849</t>
  </si>
  <si>
    <t>OC-3023934</t>
  </si>
  <si>
    <t>OC-3282788</t>
  </si>
  <si>
    <t>OC-3727119</t>
  </si>
  <si>
    <t>OC-3044500</t>
  </si>
  <si>
    <t>OC-3074614</t>
  </si>
  <si>
    <t>OC-3307260</t>
  </si>
  <si>
    <t>OC-3586655</t>
  </si>
  <si>
    <t>OC-3440364</t>
  </si>
  <si>
    <t>OC-3682855</t>
  </si>
  <si>
    <t>OC-3038945</t>
  </si>
  <si>
    <t>OC-3786402</t>
  </si>
  <si>
    <t>OC-3781148</t>
  </si>
  <si>
    <t>OC-3131178</t>
  </si>
  <si>
    <t>OC-3126737</t>
  </si>
  <si>
    <t>OC-3694957</t>
  </si>
  <si>
    <t>OC-3115484</t>
  </si>
  <si>
    <t>OC-3779845</t>
  </si>
  <si>
    <t>OC-3321869</t>
  </si>
  <si>
    <t>OC-3534029</t>
  </si>
  <si>
    <t>OC-3707825</t>
  </si>
  <si>
    <t>OC-3682275</t>
  </si>
  <si>
    <t>OC-3295855</t>
  </si>
  <si>
    <t>OC-3290800</t>
  </si>
  <si>
    <t>OC-3372221</t>
  </si>
  <si>
    <t>OC-3221763</t>
  </si>
  <si>
    <t>OC-3762087</t>
  </si>
  <si>
    <t>OC-3086952</t>
  </si>
  <si>
    <t>OC-3365508</t>
  </si>
  <si>
    <t>OC-3830678</t>
  </si>
  <si>
    <t>OC-3179617</t>
  </si>
  <si>
    <t>OC-3698285</t>
  </si>
  <si>
    <t>OC-3505923</t>
  </si>
  <si>
    <t>OC-3237189</t>
  </si>
  <si>
    <t>OC-3360510</t>
  </si>
  <si>
    <t>OC-3019175</t>
  </si>
  <si>
    <t>OC-3893900</t>
  </si>
  <si>
    <t>OC-3772779</t>
  </si>
  <si>
    <t>OC-3204344</t>
  </si>
  <si>
    <t>OC-3627444</t>
  </si>
  <si>
    <t>OC-3507488</t>
  </si>
  <si>
    <t>OC-3635544</t>
  </si>
  <si>
    <t>OC-3776335</t>
  </si>
  <si>
    <t>OC-3577618</t>
  </si>
  <si>
    <t>OC-3233387</t>
  </si>
  <si>
    <t>OC-3370565</t>
  </si>
  <si>
    <t>OC-3248519</t>
  </si>
  <si>
    <t>OC-3438879</t>
  </si>
  <si>
    <t>OC-3163402</t>
  </si>
  <si>
    <t>OC-3179143</t>
  </si>
  <si>
    <t>OC-3374451</t>
  </si>
  <si>
    <t>OC-3242924</t>
  </si>
  <si>
    <t>OC-3467811</t>
  </si>
  <si>
    <t>OC-3106649</t>
  </si>
  <si>
    <t>OC-3357339</t>
  </si>
  <si>
    <t>OC-3839087</t>
  </si>
  <si>
    <t>OC-3520077</t>
  </si>
  <si>
    <t>OC-3378391</t>
  </si>
  <si>
    <t>OC-3252513</t>
  </si>
  <si>
    <t>OC-3531134</t>
  </si>
  <si>
    <t>OC-3483881</t>
  </si>
  <si>
    <t>OC-3007835</t>
  </si>
  <si>
    <t>OC-3592361</t>
  </si>
  <si>
    <t>OC-3001564</t>
  </si>
  <si>
    <t>OC-3308202</t>
  </si>
  <si>
    <t>OC-3600268</t>
  </si>
  <si>
    <t>OC-3644180</t>
  </si>
  <si>
    <t>OC-3785564</t>
  </si>
  <si>
    <t>OC-3814478</t>
  </si>
  <si>
    <t>OC-3360858</t>
  </si>
  <si>
    <t>OC-3410719</t>
  </si>
  <si>
    <t>OC-3610848</t>
  </si>
  <si>
    <t>OC-3211689</t>
  </si>
  <si>
    <t>OC-3251334</t>
  </si>
  <si>
    <t>OC-3825904</t>
  </si>
  <si>
    <t>OC-3815167</t>
  </si>
  <si>
    <t>OC-3182449</t>
  </si>
  <si>
    <t>OC-3214825</t>
  </si>
  <si>
    <t>OC-3440103</t>
  </si>
  <si>
    <t>OC-3118370</t>
  </si>
  <si>
    <t>OC-3196720</t>
  </si>
  <si>
    <t>OC-3215967</t>
  </si>
  <si>
    <t>OC-3288363</t>
  </si>
  <si>
    <t>OC-3831528</t>
  </si>
  <si>
    <t>OC-3354832</t>
  </si>
  <si>
    <t>OC-3443059</t>
  </si>
  <si>
    <t>OC-3454194</t>
  </si>
  <si>
    <t>OC-3468758</t>
  </si>
  <si>
    <t>OC-3375790</t>
  </si>
  <si>
    <t>OC-3600315</t>
  </si>
  <si>
    <t>OC-3567114</t>
  </si>
  <si>
    <t>OC-3154224</t>
  </si>
  <si>
    <t>OC-3457544</t>
  </si>
  <si>
    <t>OC-3492880</t>
  </si>
  <si>
    <t>OC-3161227</t>
  </si>
  <si>
    <t>OC-3108005</t>
  </si>
  <si>
    <t>OC-3184701</t>
  </si>
  <si>
    <t>OC-3694683</t>
  </si>
  <si>
    <t>OC-3824994</t>
  </si>
  <si>
    <t>OC-3388136</t>
  </si>
  <si>
    <t>OC-3168616</t>
  </si>
  <si>
    <t>OC-3470660</t>
  </si>
  <si>
    <t>OC-3774258</t>
  </si>
  <si>
    <t>OC-3430339</t>
  </si>
  <si>
    <t>OC-3691342</t>
  </si>
  <si>
    <t>OC-3556564</t>
  </si>
  <si>
    <t>OC-3576292</t>
  </si>
  <si>
    <t>OC-3797681</t>
  </si>
  <si>
    <t>OC-3366293</t>
  </si>
  <si>
    <t>OC-3274290</t>
  </si>
  <si>
    <t>OC-3751508</t>
  </si>
  <si>
    <t>OC-3374200</t>
  </si>
  <si>
    <t>OC-3299178</t>
  </si>
  <si>
    <t>OC-3300761</t>
  </si>
  <si>
    <t>OC-3613955</t>
  </si>
  <si>
    <t>OC-3085185</t>
  </si>
  <si>
    <t>OC-3880355</t>
  </si>
  <si>
    <t>OC-3223360</t>
  </si>
  <si>
    <t>OC-3233850</t>
  </si>
  <si>
    <t>OC-3456281</t>
  </si>
  <si>
    <t>OC-3469999</t>
  </si>
  <si>
    <t>OC-3634774</t>
  </si>
  <si>
    <t>OC-3819401</t>
  </si>
  <si>
    <t>OC-3215699</t>
  </si>
  <si>
    <t>OC-3714550</t>
  </si>
  <si>
    <t>OC-3841536</t>
  </si>
  <si>
    <t>OC-3460078</t>
  </si>
  <si>
    <t>OC-3725053</t>
  </si>
  <si>
    <t>OC-3317149</t>
  </si>
  <si>
    <t>OC-3259790</t>
  </si>
  <si>
    <t>OC-3308065</t>
  </si>
  <si>
    <t>OC-3321366</t>
  </si>
  <si>
    <t>OC-3052159</t>
  </si>
  <si>
    <t>OC-3388493</t>
  </si>
  <si>
    <t>OC-3124053</t>
  </si>
  <si>
    <t>OC-3803396</t>
  </si>
  <si>
    <t>OC-3731391</t>
  </si>
  <si>
    <t>OC-3898497</t>
  </si>
  <si>
    <t>OC-3857830</t>
  </si>
  <si>
    <t>OC-3034977</t>
  </si>
  <si>
    <t>OC-3732716</t>
  </si>
  <si>
    <t>OC-3430450</t>
  </si>
  <si>
    <t>OC-3746680</t>
  </si>
  <si>
    <t>OC-3136608</t>
  </si>
  <si>
    <t>OC-3117065</t>
  </si>
  <si>
    <t>OC-3449471</t>
  </si>
  <si>
    <t>OC-3260168</t>
  </si>
  <si>
    <t>OC-3222514</t>
  </si>
  <si>
    <t>OC-3382611</t>
  </si>
  <si>
    <t>OC-3149890</t>
  </si>
  <si>
    <t>OC-3342547</t>
  </si>
  <si>
    <t>OC-3555968</t>
  </si>
  <si>
    <t>OC-3390059</t>
  </si>
  <si>
    <t>OC-3002204</t>
  </si>
  <si>
    <t>OC-3249698</t>
  </si>
  <si>
    <t>OC-3147290</t>
  </si>
  <si>
    <t>OC-3711433</t>
  </si>
  <si>
    <t>OC-3386804</t>
  </si>
  <si>
    <t>OC-3066525</t>
  </si>
  <si>
    <t>OC-3419680</t>
  </si>
  <si>
    <t>OC-3777505</t>
  </si>
  <si>
    <t>OC-3589979</t>
  </si>
  <si>
    <t>OC-3298066</t>
  </si>
  <si>
    <t>OC-3544316</t>
  </si>
  <si>
    <t>OC-3426821</t>
  </si>
  <si>
    <t>OC-3171653</t>
  </si>
  <si>
    <t>OC-3333865</t>
  </si>
  <si>
    <t>OC-3447961</t>
  </si>
  <si>
    <t>OC-3410417</t>
  </si>
  <si>
    <t>OC-3881841</t>
  </si>
  <si>
    <t>OC-3794254</t>
  </si>
  <si>
    <t>OC-3637422</t>
  </si>
  <si>
    <t>OC-3179435</t>
  </si>
  <si>
    <t>OC-3348142</t>
  </si>
  <si>
    <t>OC-3894226</t>
  </si>
  <si>
    <t>OC-3752053</t>
  </si>
  <si>
    <t>OC-3140146</t>
  </si>
  <si>
    <t>OC-3103336</t>
  </si>
  <si>
    <t>OC-3104722</t>
  </si>
  <si>
    <t>OC-3376917</t>
  </si>
  <si>
    <t>OC-3489705</t>
  </si>
  <si>
    <t>OC-3237867</t>
  </si>
  <si>
    <t>OC-3156495</t>
  </si>
  <si>
    <t>OC-3096056</t>
  </si>
  <si>
    <t>OC-3541819</t>
  </si>
  <si>
    <t>OC-3204704</t>
  </si>
  <si>
    <t>OC-3580056</t>
  </si>
  <si>
    <t>OC-3804575</t>
  </si>
  <si>
    <t>OC-3653223</t>
  </si>
  <si>
    <t>OC-3521776</t>
  </si>
  <si>
    <t>OC-3551059</t>
  </si>
  <si>
    <t>OC-3887939</t>
  </si>
  <si>
    <t>OC-3515122</t>
  </si>
  <si>
    <t>OC-3656029</t>
  </si>
  <si>
    <t>OC-3246530</t>
  </si>
  <si>
    <t>OC-3086003</t>
  </si>
  <si>
    <t>OC-3460337</t>
  </si>
  <si>
    <t>OC-3853811</t>
  </si>
  <si>
    <t>OC-3208471</t>
  </si>
  <si>
    <t>OC-3145721</t>
  </si>
  <si>
    <t>OC-3200917</t>
  </si>
  <si>
    <t>OC-3188204</t>
  </si>
  <si>
    <t>OC-3345048</t>
  </si>
  <si>
    <t>OC-3057700</t>
  </si>
  <si>
    <t>OC-3714385</t>
  </si>
  <si>
    <t>OC-3718271</t>
  </si>
  <si>
    <t>OC-3512764</t>
  </si>
  <si>
    <t>OC-3845133</t>
  </si>
  <si>
    <t>OC-3617542</t>
  </si>
  <si>
    <t>OC-3310936</t>
  </si>
  <si>
    <t>OC-3626490</t>
  </si>
  <si>
    <t>OC-3046822</t>
  </si>
  <si>
    <t>OC-3845106</t>
  </si>
  <si>
    <t>OC-3025087</t>
  </si>
  <si>
    <t>OC-3202114</t>
  </si>
  <si>
    <t>OC-3604979</t>
  </si>
  <si>
    <t>OC-3083577</t>
  </si>
  <si>
    <t>OC-3250105</t>
  </si>
  <si>
    <t>OC-3248730</t>
  </si>
  <si>
    <t>OC-3279277</t>
  </si>
  <si>
    <t>OC-3657589</t>
  </si>
  <si>
    <t>OC-3856271</t>
  </si>
  <si>
    <t>OC-3260300</t>
  </si>
  <si>
    <t>OC-3568565</t>
  </si>
  <si>
    <t>OC-3539524</t>
  </si>
  <si>
    <t>OC-3204362</t>
  </si>
  <si>
    <t>OC-3652023</t>
  </si>
  <si>
    <t>OC-3175204</t>
  </si>
  <si>
    <t>OC-3568097</t>
  </si>
  <si>
    <t>OC-3004799</t>
  </si>
  <si>
    <t>OC-3615833</t>
  </si>
  <si>
    <t>OC-3458837</t>
  </si>
  <si>
    <t>OC-3545442</t>
  </si>
  <si>
    <t>OC-3464874</t>
  </si>
  <si>
    <t>OC-3036403</t>
  </si>
  <si>
    <t>OC-3780803</t>
  </si>
  <si>
    <t>OC-3310627</t>
  </si>
  <si>
    <t>OC-3092037</t>
  </si>
  <si>
    <t>OC-3082031</t>
  </si>
  <si>
    <t>OC-3618459</t>
  </si>
  <si>
    <t>OC-3673610</t>
  </si>
  <si>
    <t>OC-3565327</t>
  </si>
  <si>
    <t>OC-3148063</t>
  </si>
  <si>
    <t>OC-3645986</t>
  </si>
  <si>
    <t>OC-3544994</t>
  </si>
  <si>
    <t>OC-3736877</t>
  </si>
  <si>
    <t>OC-3204690</t>
  </si>
  <si>
    <t>OC-3482251</t>
  </si>
  <si>
    <t>OC-3828427</t>
  </si>
  <si>
    <t>OC-3672465</t>
  </si>
  <si>
    <t>OC-3871133</t>
  </si>
  <si>
    <t>OC-3564254</t>
  </si>
  <si>
    <t>OC-3348352</t>
  </si>
  <si>
    <t>OC-3506910</t>
  </si>
  <si>
    <t>OC-3592218</t>
  </si>
  <si>
    <t>OC-3514568</t>
  </si>
  <si>
    <t>OC-3755217</t>
  </si>
  <si>
    <t>OC-3833012</t>
  </si>
  <si>
    <t>OC-3514606</t>
  </si>
  <si>
    <t>OC-3305123</t>
  </si>
  <si>
    <t>OC-3683007</t>
  </si>
  <si>
    <t>OC-3293047</t>
  </si>
  <si>
    <t>OC-3415979</t>
  </si>
  <si>
    <t>OC-3890797</t>
  </si>
  <si>
    <t>OC-3640798</t>
  </si>
  <si>
    <t>OC-3322567</t>
  </si>
  <si>
    <t>OC-3870446</t>
  </si>
  <si>
    <t>OC-3882025</t>
  </si>
  <si>
    <t>OC-3738527</t>
  </si>
  <si>
    <t>OC-3142998</t>
  </si>
  <si>
    <t>OC-3146240</t>
  </si>
  <si>
    <t>OC-3650325</t>
  </si>
  <si>
    <t>OC-3079822</t>
  </si>
  <si>
    <t>OC-3087920</t>
  </si>
  <si>
    <t>OC-3215253</t>
  </si>
  <si>
    <t>OC-3877887</t>
  </si>
  <si>
    <t>OC-3185778</t>
  </si>
  <si>
    <t>OC-3310014</t>
  </si>
  <si>
    <t>OC-3473261</t>
  </si>
  <si>
    <t>OC-3253605</t>
  </si>
  <si>
    <t>OC-3814573</t>
  </si>
  <si>
    <t>OC-3330327</t>
  </si>
  <si>
    <t>OC-3149951</t>
  </si>
  <si>
    <t>OC-3543057</t>
  </si>
  <si>
    <t>OC-3165664</t>
  </si>
  <si>
    <t>OC-3787769</t>
  </si>
  <si>
    <t>OC-3512318</t>
  </si>
  <si>
    <t>OC-3066999</t>
  </si>
  <si>
    <t>OC-3638339</t>
  </si>
  <si>
    <t>OC-3018535</t>
  </si>
  <si>
    <t>OC-3390978</t>
  </si>
  <si>
    <t>OC-3193390</t>
  </si>
  <si>
    <t>OC-3738207</t>
  </si>
  <si>
    <t>OC-3825404</t>
  </si>
  <si>
    <t>OC-3695499</t>
  </si>
  <si>
    <t>OC-3108024</t>
  </si>
  <si>
    <t>OC-3043322</t>
  </si>
  <si>
    <t>OC-3781464</t>
  </si>
  <si>
    <t>OC-3850160</t>
  </si>
  <si>
    <t>OC-3008032</t>
  </si>
  <si>
    <t>OC-3615380</t>
  </si>
  <si>
    <t>OC-3888483</t>
  </si>
  <si>
    <t>OC-3087976</t>
  </si>
  <si>
    <t>OC-3328676</t>
  </si>
  <si>
    <t>OC-3771760</t>
  </si>
  <si>
    <t>OC-3631487</t>
  </si>
  <si>
    <t>OC-3739752</t>
  </si>
  <si>
    <t>OC-3569335</t>
  </si>
  <si>
    <t>OC-3777538</t>
  </si>
  <si>
    <t>OC-3610093</t>
  </si>
  <si>
    <t>OC-3269122</t>
  </si>
  <si>
    <t>OC-3550473</t>
  </si>
  <si>
    <t>OC-3278567</t>
  </si>
  <si>
    <t>OC-3236428</t>
  </si>
  <si>
    <t>OC-3744321</t>
  </si>
  <si>
    <t>OC-3894973</t>
  </si>
  <si>
    <t>OC-3176314</t>
  </si>
  <si>
    <t>OC-3536313</t>
  </si>
  <si>
    <t>OC-3038677</t>
  </si>
  <si>
    <t>OC-3715310</t>
  </si>
  <si>
    <t>OC-3871472</t>
  </si>
  <si>
    <t>OC-3460100</t>
  </si>
  <si>
    <t>OC-3617688</t>
  </si>
  <si>
    <t>OC-3187582</t>
  </si>
  <si>
    <t>OC-3391320</t>
  </si>
  <si>
    <t>OC-3667288</t>
  </si>
  <si>
    <t>OC-3160485</t>
  </si>
  <si>
    <t>OC-3728366</t>
  </si>
  <si>
    <t>OC-3720184</t>
  </si>
  <si>
    <t>OC-3801616</t>
  </si>
  <si>
    <t>OC-3142441</t>
  </si>
  <si>
    <t>OC-3171049</t>
  </si>
  <si>
    <t>OC-3683203</t>
  </si>
  <si>
    <t>OC-3429328</t>
  </si>
  <si>
    <t>OC-3267256</t>
  </si>
  <si>
    <t>OC-3391764</t>
  </si>
  <si>
    <t>OC-3106678</t>
  </si>
  <si>
    <t>OC-3627044</t>
  </si>
  <si>
    <t>OC-3396120</t>
  </si>
  <si>
    <t>OC-3145813</t>
  </si>
  <si>
    <t>OC-3579330</t>
  </si>
  <si>
    <t>OC-3378756</t>
  </si>
  <si>
    <t>OC-3519658</t>
  </si>
  <si>
    <t>OC-3529514</t>
  </si>
  <si>
    <t>OC-3198977</t>
  </si>
  <si>
    <t>OC-3269435</t>
  </si>
  <si>
    <t>OC-3464571</t>
  </si>
  <si>
    <t>OC-3824152</t>
  </si>
  <si>
    <t>OC-3786376</t>
  </si>
  <si>
    <t>OC-3680390</t>
  </si>
  <si>
    <t>OC-3118047</t>
  </si>
  <si>
    <t>OC-3010138</t>
  </si>
  <si>
    <t>OC-3147051</t>
  </si>
  <si>
    <t>OC-3826075</t>
  </si>
  <si>
    <t>OC-3790888</t>
  </si>
  <si>
    <t>OC-3889539</t>
  </si>
  <si>
    <t>3175080</t>
  </si>
  <si>
    <t>3168396</t>
  </si>
  <si>
    <t>3074583</t>
  </si>
  <si>
    <t>3505953</t>
  </si>
  <si>
    <t>3832020</t>
  </si>
  <si>
    <t>3529231</t>
  </si>
  <si>
    <t>3401292</t>
  </si>
  <si>
    <t>3149139</t>
  </si>
  <si>
    <t>3126995</t>
  </si>
  <si>
    <t>3894050</t>
  </si>
  <si>
    <t>3595200</t>
  </si>
  <si>
    <t>3685860</t>
  </si>
  <si>
    <t>3784993</t>
  </si>
  <si>
    <t>3695153</t>
  </si>
  <si>
    <t>3853968</t>
  </si>
  <si>
    <t>3197311</t>
  </si>
  <si>
    <t>3355901</t>
  </si>
  <si>
    <t>3380155</t>
  </si>
  <si>
    <t>3181691</t>
  </si>
  <si>
    <t>3163421</t>
  </si>
  <si>
    <t>3116431</t>
  </si>
  <si>
    <t>3379261</t>
  </si>
  <si>
    <t>3542024</t>
  </si>
  <si>
    <t>3093470</t>
  </si>
  <si>
    <t>3664301</t>
  </si>
  <si>
    <t>3321394</t>
  </si>
  <si>
    <t>3090346</t>
  </si>
  <si>
    <t>3076583</t>
  </si>
  <si>
    <t>3787815</t>
  </si>
  <si>
    <t>3817724</t>
  </si>
  <si>
    <t>3028152</t>
  </si>
  <si>
    <t>3552078</t>
  </si>
  <si>
    <t>3640878</t>
  </si>
  <si>
    <t>3179176</t>
  </si>
  <si>
    <t>3808383</t>
  </si>
  <si>
    <t>3591006</t>
  </si>
  <si>
    <t>3727644</t>
  </si>
  <si>
    <t>3817324</t>
  </si>
  <si>
    <t>3234732</t>
  </si>
  <si>
    <t>3277497</t>
  </si>
  <si>
    <t>3735990</t>
  </si>
  <si>
    <t>3343932</t>
  </si>
  <si>
    <t>3025088</t>
  </si>
  <si>
    <t>3843008</t>
  </si>
  <si>
    <t>3380980</t>
  </si>
  <si>
    <t>3654984</t>
  </si>
  <si>
    <t>3407408</t>
  </si>
  <si>
    <t>3251958</t>
  </si>
  <si>
    <t>3045481</t>
  </si>
  <si>
    <t>3377759</t>
  </si>
  <si>
    <t>3202924</t>
  </si>
  <si>
    <t>3771317</t>
  </si>
  <si>
    <t>3417367</t>
  </si>
  <si>
    <t>3177185</t>
  </si>
  <si>
    <t>3613651</t>
  </si>
  <si>
    <t>3712353</t>
  </si>
  <si>
    <t>3200849</t>
  </si>
  <si>
    <t>3313017</t>
  </si>
  <si>
    <t>3596489</t>
  </si>
  <si>
    <t>3116182</t>
  </si>
  <si>
    <t>3308129</t>
  </si>
  <si>
    <t>3672835</t>
  </si>
  <si>
    <t>3891411</t>
  </si>
  <si>
    <t>3624597</t>
  </si>
  <si>
    <t>3537822</t>
  </si>
  <si>
    <t>3459319</t>
  </si>
  <si>
    <t>3524946</t>
  </si>
  <si>
    <t>3430850</t>
  </si>
  <si>
    <t>3172933</t>
  </si>
  <si>
    <t>3775819</t>
  </si>
  <si>
    <t>3851828</t>
  </si>
  <si>
    <t>3812146</t>
  </si>
  <si>
    <t>3557945</t>
  </si>
  <si>
    <t>3696626</t>
  </si>
  <si>
    <t>3282063</t>
  </si>
  <si>
    <t>3272794</t>
  </si>
  <si>
    <t>3810598</t>
  </si>
  <si>
    <t>3314479</t>
  </si>
  <si>
    <t>3285523</t>
  </si>
  <si>
    <t>3781773</t>
  </si>
  <si>
    <t>3537105</t>
  </si>
  <si>
    <t>3320489</t>
  </si>
  <si>
    <t>3385400</t>
  </si>
  <si>
    <t>3142154</t>
  </si>
  <si>
    <t>3604403</t>
  </si>
  <si>
    <t>3032229</t>
  </si>
  <si>
    <t>3687708</t>
  </si>
  <si>
    <t>3148030</t>
  </si>
  <si>
    <t>3389974</t>
  </si>
  <si>
    <t>3830475</t>
  </si>
  <si>
    <t>3323268</t>
  </si>
  <si>
    <t>3826086</t>
  </si>
  <si>
    <t>3379103</t>
  </si>
  <si>
    <t>3589645</t>
  </si>
  <si>
    <t>3367119</t>
  </si>
  <si>
    <t>3495254</t>
  </si>
  <si>
    <t>3184717</t>
  </si>
  <si>
    <t>3824620</t>
  </si>
  <si>
    <t>3505403</t>
  </si>
  <si>
    <t>3818279</t>
  </si>
  <si>
    <t>3841766</t>
  </si>
  <si>
    <t>3109628</t>
  </si>
  <si>
    <t>3123863</t>
  </si>
  <si>
    <t>3877308</t>
  </si>
  <si>
    <t>3734791</t>
  </si>
  <si>
    <t>3517805</t>
  </si>
  <si>
    <t>3169656</t>
  </si>
  <si>
    <t>3790229</t>
  </si>
  <si>
    <t>3043232</t>
  </si>
  <si>
    <t>3709521</t>
  </si>
  <si>
    <t>3773036</t>
  </si>
  <si>
    <t>3020898</t>
  </si>
  <si>
    <t>3241859</t>
  </si>
  <si>
    <t>3589939</t>
  </si>
  <si>
    <t>3523327</t>
  </si>
  <si>
    <t>3228767</t>
  </si>
  <si>
    <t>3060369</t>
  </si>
  <si>
    <t>3323518</t>
  </si>
  <si>
    <t>3876859</t>
  </si>
  <si>
    <t>3799004</t>
  </si>
  <si>
    <t>3877925</t>
  </si>
  <si>
    <t>3523573</t>
  </si>
  <si>
    <t>3049849</t>
  </si>
  <si>
    <t>3564850</t>
  </si>
  <si>
    <t>3789790</t>
  </si>
  <si>
    <t>3600513</t>
  </si>
  <si>
    <t>3051506</t>
  </si>
  <si>
    <t>3748932</t>
  </si>
  <si>
    <t>3257927</t>
  </si>
  <si>
    <t>3463392</t>
  </si>
  <si>
    <t>3721208</t>
  </si>
  <si>
    <t>3834885</t>
  </si>
  <si>
    <t>3473410</t>
  </si>
  <si>
    <t>3596324</t>
  </si>
  <si>
    <t>3890653</t>
  </si>
  <si>
    <t>3003268</t>
  </si>
  <si>
    <t>3054942</t>
  </si>
  <si>
    <t>3360772</t>
  </si>
  <si>
    <t>3407471</t>
  </si>
  <si>
    <t>3808604</t>
  </si>
  <si>
    <t>3455092</t>
  </si>
  <si>
    <t>3023140</t>
  </si>
  <si>
    <t>3389522</t>
  </si>
  <si>
    <t>3750800</t>
  </si>
  <si>
    <t>3134351</t>
  </si>
  <si>
    <t>3306318</t>
  </si>
  <si>
    <t>3112895</t>
  </si>
  <si>
    <t>3551286</t>
  </si>
  <si>
    <t>3441584</t>
  </si>
  <si>
    <t>3867549</t>
  </si>
  <si>
    <t>3515840</t>
  </si>
  <si>
    <t>3154442</t>
  </si>
  <si>
    <t>3280031</t>
  </si>
  <si>
    <t>3697774</t>
  </si>
  <si>
    <t>3200331</t>
  </si>
  <si>
    <t>3346678</t>
  </si>
  <si>
    <t>3712910</t>
  </si>
  <si>
    <t>3433653</t>
  </si>
  <si>
    <t>3876110</t>
  </si>
  <si>
    <t>3285253</t>
  </si>
  <si>
    <t>3249981</t>
  </si>
  <si>
    <t>3174071</t>
  </si>
  <si>
    <t>3082334</t>
  </si>
  <si>
    <t>3699190</t>
  </si>
  <si>
    <t>3635297</t>
  </si>
  <si>
    <t>3176785</t>
  </si>
  <si>
    <t>3110047</t>
  </si>
  <si>
    <t>3815206</t>
  </si>
  <si>
    <t>3311601</t>
  </si>
  <si>
    <t>3101660</t>
  </si>
  <si>
    <t>3790908</t>
  </si>
  <si>
    <t>3264878</t>
  </si>
  <si>
    <t>3799525</t>
  </si>
  <si>
    <t>3633620</t>
  </si>
  <si>
    <t>3340644</t>
  </si>
  <si>
    <t>3451220</t>
  </si>
  <si>
    <t>3443860</t>
  </si>
  <si>
    <t>3393363</t>
  </si>
  <si>
    <t>3258890</t>
  </si>
  <si>
    <t>3100233</t>
  </si>
  <si>
    <t>3787945</t>
  </si>
  <si>
    <t>3134386</t>
  </si>
  <si>
    <t>3243891</t>
  </si>
  <si>
    <t>3118043</t>
  </si>
  <si>
    <t>3697833</t>
  </si>
  <si>
    <t>3676826</t>
  </si>
  <si>
    <t>3175736</t>
  </si>
  <si>
    <t>3607389</t>
  </si>
  <si>
    <t>3764662</t>
  </si>
  <si>
    <t>3171574</t>
  </si>
  <si>
    <t>3166544</t>
  </si>
  <si>
    <t>3812098</t>
  </si>
  <si>
    <t>3567967</t>
  </si>
  <si>
    <t>3513724</t>
  </si>
  <si>
    <t>3678845</t>
  </si>
  <si>
    <t>3063208</t>
  </si>
  <si>
    <t>3674383</t>
  </si>
  <si>
    <t>3229169</t>
  </si>
  <si>
    <t>3669348</t>
  </si>
  <si>
    <t>3109796</t>
  </si>
  <si>
    <t>3779096</t>
  </si>
  <si>
    <t>3359332</t>
  </si>
  <si>
    <t>3370866</t>
  </si>
  <si>
    <t>3257703</t>
  </si>
  <si>
    <t>3048130</t>
  </si>
  <si>
    <t>3212943</t>
  </si>
  <si>
    <t>3712964</t>
  </si>
  <si>
    <t>3488810</t>
  </si>
  <si>
    <t>3817483</t>
  </si>
  <si>
    <t>3080848</t>
  </si>
  <si>
    <t>3715509</t>
  </si>
  <si>
    <t>3679611</t>
  </si>
  <si>
    <t>3217569</t>
  </si>
  <si>
    <t>3782130</t>
  </si>
  <si>
    <t>3617116</t>
  </si>
  <si>
    <t>3061314</t>
  </si>
  <si>
    <t>3807805</t>
  </si>
  <si>
    <t>3807408</t>
  </si>
  <si>
    <t>3126846</t>
  </si>
  <si>
    <t>3413862</t>
  </si>
  <si>
    <t>3864706</t>
  </si>
  <si>
    <t>3865179</t>
  </si>
  <si>
    <t>3112800</t>
  </si>
  <si>
    <t>3743307</t>
  </si>
  <si>
    <t>3851457</t>
  </si>
  <si>
    <t>3391345</t>
  </si>
  <si>
    <t>3632057</t>
  </si>
  <si>
    <t>3176524</t>
  </si>
  <si>
    <t>3834180</t>
  </si>
  <si>
    <t>3459080</t>
  </si>
  <si>
    <t>3843525</t>
  </si>
  <si>
    <t>3528151</t>
  </si>
  <si>
    <t>3363248</t>
  </si>
  <si>
    <t>3618341</t>
  </si>
  <si>
    <t>3247089</t>
  </si>
  <si>
    <t>3325266</t>
  </si>
  <si>
    <t>3394893</t>
  </si>
  <si>
    <t>3204942</t>
  </si>
  <si>
    <t>3868614</t>
  </si>
  <si>
    <t>3449384</t>
  </si>
  <si>
    <t>3019549</t>
  </si>
  <si>
    <t>3079019</t>
  </si>
  <si>
    <t>3846994</t>
  </si>
  <si>
    <t>3625731</t>
  </si>
  <si>
    <t>3573355</t>
  </si>
  <si>
    <t>3502609</t>
  </si>
  <si>
    <t>3517356</t>
  </si>
  <si>
    <t>3211974</t>
  </si>
  <si>
    <t>3390764</t>
  </si>
  <si>
    <t>3280702</t>
  </si>
  <si>
    <t>3206977</t>
  </si>
  <si>
    <t>3590831</t>
  </si>
  <si>
    <t>3094332</t>
  </si>
  <si>
    <t>3717345</t>
  </si>
  <si>
    <t>3265865</t>
  </si>
  <si>
    <t>3457964</t>
  </si>
  <si>
    <t>3792319</t>
  </si>
  <si>
    <t>3213970</t>
  </si>
  <si>
    <t>3072165</t>
  </si>
  <si>
    <t>3573972</t>
  </si>
  <si>
    <t>3428792</t>
  </si>
  <si>
    <t>3137032</t>
  </si>
  <si>
    <t>3405779</t>
  </si>
  <si>
    <t>3488575</t>
  </si>
  <si>
    <t>3593959</t>
  </si>
  <si>
    <t>3552271</t>
  </si>
  <si>
    <t>3043034</t>
  </si>
  <si>
    <t>3190622</t>
  </si>
  <si>
    <t>3785216</t>
  </si>
  <si>
    <t>3028284</t>
  </si>
  <si>
    <t>3157589</t>
  </si>
  <si>
    <t>3613655</t>
  </si>
  <si>
    <t>3429144</t>
  </si>
  <si>
    <t>3890385</t>
  </si>
  <si>
    <t>3653151</t>
  </si>
  <si>
    <t>3219542</t>
  </si>
  <si>
    <t>3108962</t>
  </si>
  <si>
    <t>3275359</t>
  </si>
  <si>
    <t>3288187</t>
  </si>
  <si>
    <t>3877278</t>
  </si>
  <si>
    <t>3512115</t>
  </si>
  <si>
    <t>3587793</t>
  </si>
  <si>
    <t>108-137-1-66</t>
  </si>
  <si>
    <t>113-173-6-24</t>
  </si>
  <si>
    <t>104-111-6-30</t>
  </si>
  <si>
    <t>112-132-2-26</t>
  </si>
  <si>
    <t>107-138-8-100</t>
  </si>
  <si>
    <t>114-110-4-92</t>
  </si>
  <si>
    <t>117-130-7-82</t>
  </si>
  <si>
    <t>120-158-6-47</t>
  </si>
  <si>
    <t>107-163-5-38</t>
  </si>
  <si>
    <t>112-179-10-80</t>
  </si>
  <si>
    <t>120-108-1-30</t>
  </si>
  <si>
    <t>112-148-7-59</t>
  </si>
  <si>
    <t>111-195-2-86</t>
  </si>
  <si>
    <t>118-170-9-34</t>
  </si>
  <si>
    <t>112-166-10-65</t>
  </si>
  <si>
    <t>120-188-8-86</t>
  </si>
  <si>
    <t>111-176-8-90</t>
  </si>
  <si>
    <t>105-139-10-21</t>
  </si>
  <si>
    <t>118-130-1-57</t>
  </si>
  <si>
    <t>106-197-10-58</t>
  </si>
  <si>
    <t>105-123-2-33</t>
  </si>
  <si>
    <t>109-119-2-50</t>
  </si>
  <si>
    <t>118-186-2-81</t>
  </si>
  <si>
    <t>117-132-7-96</t>
  </si>
  <si>
    <t>110-192-4-57</t>
  </si>
  <si>
    <t>109-169-2-4</t>
  </si>
  <si>
    <t>114-177-4-14</t>
  </si>
  <si>
    <t>111-146-8-64</t>
  </si>
  <si>
    <t>103-157-3-69</t>
  </si>
  <si>
    <t>106-171-3-12</t>
  </si>
  <si>
    <t>109-138-1-93</t>
  </si>
  <si>
    <t>112-174-3-32</t>
  </si>
  <si>
    <t>105-145-1-60</t>
  </si>
  <si>
    <t>113-177-5-95</t>
  </si>
  <si>
    <t>101-155-7-96</t>
  </si>
  <si>
    <t>119-166-4-98</t>
  </si>
  <si>
    <t>112-121-2-32</t>
  </si>
  <si>
    <t>103-125-1-54</t>
  </si>
  <si>
    <t>111-162-5-14</t>
  </si>
  <si>
    <t>120-184-9-92</t>
  </si>
  <si>
    <t>108-180-3-52</t>
  </si>
  <si>
    <t>101-185-1-42</t>
  </si>
  <si>
    <t>116-164-5-99</t>
  </si>
  <si>
    <t>107-132-6-77</t>
  </si>
  <si>
    <t>114-110-7-70</t>
  </si>
  <si>
    <t>103-142-3-38</t>
  </si>
  <si>
    <t>112-120-8-91</t>
  </si>
  <si>
    <t>108-110-7-6</t>
  </si>
  <si>
    <t>107-125-3-17</t>
  </si>
  <si>
    <t>119-193-4-29</t>
  </si>
  <si>
    <t>110-199-3-97</t>
  </si>
  <si>
    <t>117-163-2-46</t>
  </si>
  <si>
    <t>104-115-8-32</t>
  </si>
  <si>
    <t>105-121-2-4</t>
  </si>
  <si>
    <t>119-138-3-88</t>
  </si>
  <si>
    <t>112-178-5-59</t>
  </si>
  <si>
    <t>102-149-8-47</t>
  </si>
  <si>
    <t>113-128-1-92</t>
  </si>
  <si>
    <t>104-165-5-22</t>
  </si>
  <si>
    <t>111-128-10-51</t>
  </si>
  <si>
    <t>117-122-4-10</t>
  </si>
  <si>
    <t>108-189-1-56</t>
  </si>
  <si>
    <t>101-174-2-13</t>
  </si>
  <si>
    <t>110-193-8-48</t>
  </si>
  <si>
    <t>103-102-2-22</t>
  </si>
  <si>
    <t>109-183-8-79</t>
  </si>
  <si>
    <t>101-106-10-30</t>
  </si>
  <si>
    <t>106-144-2-94</t>
  </si>
  <si>
    <t>110-154-6-7</t>
  </si>
  <si>
    <t>113-162-4-71</t>
  </si>
  <si>
    <t>117-168-6-18</t>
  </si>
  <si>
    <t>117-170-3-51</t>
  </si>
  <si>
    <t>112-114-10-16</t>
  </si>
  <si>
    <t>118-154-10-44</t>
  </si>
  <si>
    <t>102-160-10-21</t>
  </si>
  <si>
    <t>100-147-10-83</t>
  </si>
  <si>
    <t>107-195-9-54</t>
  </si>
  <si>
    <t>118-197-10-74</t>
  </si>
  <si>
    <t>120-119-10-47</t>
  </si>
  <si>
    <t>111-128-9-69</t>
  </si>
  <si>
    <t>114-145-4-90</t>
  </si>
  <si>
    <t>102-114-8-51</t>
  </si>
  <si>
    <t>110-159-5-78</t>
  </si>
  <si>
    <t>108-195-2-49</t>
  </si>
  <si>
    <t>109-136-1-22</t>
  </si>
  <si>
    <t>107-196-9-67</t>
  </si>
  <si>
    <t>115-144-4-46</t>
  </si>
  <si>
    <t>111-173-2-99</t>
  </si>
  <si>
    <t>102-114-6-69</t>
  </si>
  <si>
    <t>115-136-10-26</t>
  </si>
  <si>
    <t>118-135-9-85</t>
  </si>
  <si>
    <t>101-141-9-91</t>
  </si>
  <si>
    <t>107-189-2-66</t>
  </si>
  <si>
    <t>117-155-5-28</t>
  </si>
  <si>
    <t>118-162-9-12</t>
  </si>
  <si>
    <t>110-142-8-13</t>
  </si>
  <si>
    <t>112-151-1-7</t>
  </si>
  <si>
    <t>116-193-4-77</t>
  </si>
  <si>
    <t>108-108-7-5</t>
  </si>
  <si>
    <t>118-184-6-37</t>
  </si>
  <si>
    <t>110-125-5-24</t>
  </si>
  <si>
    <t>103-195-4-26</t>
  </si>
  <si>
    <t>113-146-9-83</t>
  </si>
  <si>
    <t>114-120-10-67</t>
  </si>
  <si>
    <t>102-140-7-10</t>
  </si>
  <si>
    <t>118-165-4-94</t>
  </si>
  <si>
    <t>109-132-10-11</t>
  </si>
  <si>
    <t>115-120-4-93</t>
  </si>
  <si>
    <t>110-155-1-26</t>
  </si>
  <si>
    <t>106-127-5-26</t>
  </si>
  <si>
    <t>105-111-8-16</t>
  </si>
  <si>
    <t>100-104-5-61</t>
  </si>
  <si>
    <t>105-154-6-11</t>
  </si>
  <si>
    <t>107-109-4-78</t>
  </si>
  <si>
    <t>120-111-8-66</t>
  </si>
  <si>
    <t>111-167-2-56</t>
  </si>
  <si>
    <t>112-109-1-77</t>
  </si>
  <si>
    <t>117-160-6-35</t>
  </si>
  <si>
    <t>100-196-5-82</t>
  </si>
  <si>
    <t>104-197-9-89</t>
  </si>
  <si>
    <t>116-165-3-96</t>
  </si>
  <si>
    <t>108-188-1-89</t>
  </si>
  <si>
    <t>112-170-6-9</t>
  </si>
  <si>
    <t>114-195-1-57</t>
  </si>
  <si>
    <t>119-161-3-86</t>
  </si>
  <si>
    <t>118-135-2-4</t>
  </si>
  <si>
    <t>114-163-7-9</t>
  </si>
  <si>
    <t>100-162-8-42</t>
  </si>
  <si>
    <t>115-122-4-98</t>
  </si>
  <si>
    <t>105-182-3-21</t>
  </si>
  <si>
    <t>102-179-1-51</t>
  </si>
  <si>
    <t>110-119-2-49</t>
  </si>
  <si>
    <t>109-122-6-4</t>
  </si>
  <si>
    <t>114-177-5-58</t>
  </si>
  <si>
    <t>108-197-7-70</t>
  </si>
  <si>
    <t>106-118-8-100</t>
  </si>
  <si>
    <t>103-196-2-12</t>
  </si>
  <si>
    <t>114-173-7-91</t>
  </si>
  <si>
    <t>104-198-5-71</t>
  </si>
  <si>
    <t>118-127-8-57</t>
  </si>
  <si>
    <t>107-112-4-39</t>
  </si>
  <si>
    <t>111-197-5-73</t>
  </si>
  <si>
    <t>101-173-8-71</t>
  </si>
  <si>
    <t>113-144-5-91</t>
  </si>
  <si>
    <t>102-139-9-37</t>
  </si>
  <si>
    <t>106-158-1-33</t>
  </si>
  <si>
    <t>114-185-9-40</t>
  </si>
  <si>
    <t>111-131-4-8</t>
  </si>
  <si>
    <t>109-195-8-24</t>
  </si>
  <si>
    <t>117-141-9-93</t>
  </si>
  <si>
    <t>105-115-2-100</t>
  </si>
  <si>
    <t>116-175-7-85</t>
  </si>
  <si>
    <t>110-164-3-50</t>
  </si>
  <si>
    <t>114-103-2-58</t>
  </si>
  <si>
    <t>119-124-3-42</t>
  </si>
  <si>
    <t>113-152-6-36</t>
  </si>
  <si>
    <t>105-157-4-28</t>
  </si>
  <si>
    <t>117-116-8-9</t>
  </si>
  <si>
    <t>111-158-5-34</t>
  </si>
  <si>
    <t>116-135-6-13</t>
  </si>
  <si>
    <t>102-136-4-81</t>
  </si>
  <si>
    <t>117-174-2-70</t>
  </si>
  <si>
    <t>113-124-3-47</t>
  </si>
  <si>
    <t>103-192-6-99</t>
  </si>
  <si>
    <t>114-171-3-70</t>
  </si>
  <si>
    <t>101-190-9-45</t>
  </si>
  <si>
    <t>115-129-5-34</t>
  </si>
  <si>
    <t>119-123-4-23</t>
  </si>
  <si>
    <t>118-198-9-91</t>
  </si>
  <si>
    <t>103-144-8-80</t>
  </si>
  <si>
    <t>112-102-10-3</t>
  </si>
  <si>
    <t>118-182-3-48</t>
  </si>
  <si>
    <t>114-132-7-76</t>
  </si>
  <si>
    <t>101-155-9-32</t>
  </si>
  <si>
    <t>101-188-3-44</t>
  </si>
  <si>
    <t>104-157-6-58</t>
  </si>
  <si>
    <t>110-137-3-76</t>
  </si>
  <si>
    <t>112-145-3-9</t>
  </si>
  <si>
    <t>119-137-2-90</t>
  </si>
  <si>
    <t>103-192-4-64</t>
  </si>
  <si>
    <t>102-189-3-42</t>
  </si>
  <si>
    <t>102-144-1-22</t>
  </si>
  <si>
    <t>101-134-4-21</t>
  </si>
  <si>
    <t>111-182-3-33</t>
  </si>
  <si>
    <t>110-163-1-66</t>
  </si>
  <si>
    <t>110-151-9-67</t>
  </si>
  <si>
    <t>106-106-9-50</t>
  </si>
  <si>
    <t>106-187-5-82</t>
  </si>
  <si>
    <t>105-149-2-9</t>
  </si>
  <si>
    <t>115-162-9-99</t>
  </si>
  <si>
    <t>104-136-5-51</t>
  </si>
  <si>
    <t>111-131-7-20</t>
  </si>
  <si>
    <t>113-114-1-73</t>
  </si>
  <si>
    <t>103-146-10-39</t>
  </si>
  <si>
    <t>102-164-6-31</t>
  </si>
  <si>
    <t>112-153-7-86</t>
  </si>
  <si>
    <t>118-148-10-62</t>
  </si>
  <si>
    <t>113-166-10-27</t>
  </si>
  <si>
    <t>103-157-3-9</t>
  </si>
  <si>
    <t>102-154-3-37</t>
  </si>
  <si>
    <t>104-153-7-65</t>
  </si>
  <si>
    <t>116-119-5-100</t>
  </si>
  <si>
    <t>110-147-5-10</t>
  </si>
  <si>
    <t>116-182-8-99</t>
  </si>
  <si>
    <t>114-155-5-66</t>
  </si>
  <si>
    <t>110-179-10-24</t>
  </si>
  <si>
    <t>102-158-9-32</t>
  </si>
  <si>
    <t>110-105-1-81</t>
  </si>
  <si>
    <t>118-110-7-12</t>
  </si>
  <si>
    <t>117-108-10-49</t>
  </si>
  <si>
    <t>119-162-2-35</t>
  </si>
  <si>
    <t>118-152-3-36</t>
  </si>
  <si>
    <t>107-176-3-78</t>
  </si>
  <si>
    <t>118-100-10-64</t>
  </si>
  <si>
    <t>106-147-10-4</t>
  </si>
  <si>
    <t>111-194-4-89</t>
  </si>
  <si>
    <t>104-150-4-56</t>
  </si>
  <si>
    <t>112-102-8-67</t>
  </si>
  <si>
    <t>119-120-4-11</t>
  </si>
  <si>
    <t>116-197-4-16</t>
  </si>
  <si>
    <t>117-181-4-5</t>
  </si>
  <si>
    <t>112-156-6-81</t>
  </si>
  <si>
    <t>105-118-3-32</t>
  </si>
  <si>
    <t>112-133-6-61</t>
  </si>
  <si>
    <t>110-126-7-59</t>
  </si>
  <si>
    <t>116-188-1-92</t>
  </si>
  <si>
    <t>114-151-8-75</t>
  </si>
  <si>
    <t>113-145-10-52</t>
  </si>
  <si>
    <t>116-176-4-83</t>
  </si>
  <si>
    <t>112-149-6-18</t>
  </si>
  <si>
    <t>117-126-2-80</t>
  </si>
  <si>
    <t>100-175-9-78</t>
  </si>
  <si>
    <t>103-150-1-93</t>
  </si>
  <si>
    <t>110-187-3-31</t>
  </si>
  <si>
    <t>104-198-8-11</t>
  </si>
  <si>
    <t>119-166-7-25</t>
  </si>
  <si>
    <t>114-125-1-20</t>
  </si>
  <si>
    <t>104-113-6-46</t>
  </si>
  <si>
    <t>119-173-5-90</t>
  </si>
  <si>
    <t>100-179-1-67</t>
  </si>
  <si>
    <t>112-195-6-71</t>
  </si>
  <si>
    <t>115-171-3-39</t>
  </si>
  <si>
    <t>100-199-8-95</t>
  </si>
  <si>
    <t>119-146-6-50</t>
  </si>
  <si>
    <t>106-170-6-23</t>
  </si>
  <si>
    <t>110-119-9-49</t>
  </si>
  <si>
    <t>114-186-1-42</t>
  </si>
  <si>
    <t>102-172-4-44</t>
  </si>
  <si>
    <t>119-170-5-42</t>
  </si>
  <si>
    <t>104-119-1-9</t>
  </si>
  <si>
    <t>110-122-7-60</t>
  </si>
  <si>
    <t>103-160-9-11</t>
  </si>
  <si>
    <t>103-118-9-68</t>
  </si>
  <si>
    <t>120-166-3-88</t>
  </si>
  <si>
    <t>105-190-4-53</t>
  </si>
  <si>
    <t>105-176-2-66</t>
  </si>
  <si>
    <t>101-179-4-39</t>
  </si>
  <si>
    <t>116-106-9-1</t>
  </si>
  <si>
    <t>108-115-2-4</t>
  </si>
  <si>
    <t>118-154-10-60</t>
  </si>
  <si>
    <t>112-115-10-63</t>
  </si>
  <si>
    <t>112-134-5-72</t>
  </si>
  <si>
    <t>111-115-9-54</t>
  </si>
  <si>
    <t>115-183-5-41</t>
  </si>
  <si>
    <t>108-185-2-48</t>
  </si>
  <si>
    <t>102-176-3-74</t>
  </si>
  <si>
    <t>108-112-6-21</t>
  </si>
  <si>
    <t>100-149-8-47</t>
  </si>
  <si>
    <t>112-134-8-60</t>
  </si>
  <si>
    <t>111-119-3-73</t>
  </si>
  <si>
    <t>114-158-8-68</t>
  </si>
  <si>
    <t>120-168-2-86</t>
  </si>
  <si>
    <t>107-126-6-62</t>
  </si>
  <si>
    <t>102-147-1-78</t>
  </si>
  <si>
    <t>103-183-4-58</t>
  </si>
  <si>
    <t>102-140-5-11</t>
  </si>
  <si>
    <t>112-111-10-6</t>
  </si>
  <si>
    <t>117-173-10-70</t>
  </si>
  <si>
    <t>114-189-4-3</t>
  </si>
  <si>
    <t>119-160-4-57</t>
  </si>
  <si>
    <t>117-181-4-93</t>
  </si>
  <si>
    <t>109-197-2-29</t>
  </si>
  <si>
    <t>106-180-9-10</t>
  </si>
  <si>
    <t>118-135-5-14</t>
  </si>
  <si>
    <t>113-113-7-8</t>
  </si>
  <si>
    <t>112-169-10-92</t>
  </si>
  <si>
    <t>119-129-2-68</t>
  </si>
  <si>
    <t>114-193-7-58</t>
  </si>
  <si>
    <t>115-106-1-89</t>
  </si>
  <si>
    <t>106-163-1-47</t>
  </si>
  <si>
    <t>119-142-9-66</t>
  </si>
  <si>
    <t>110-113-3-25</t>
  </si>
  <si>
    <t>110-117-1-58</t>
  </si>
  <si>
    <t>108-200-9-75</t>
  </si>
  <si>
    <t>107-100-7-53</t>
  </si>
  <si>
    <t>103-162-10-32</t>
  </si>
  <si>
    <t>117-127-8-12</t>
  </si>
  <si>
    <t>100-103-4-74</t>
  </si>
  <si>
    <t>119-128-7-24</t>
  </si>
  <si>
    <t>107-184-2-50</t>
  </si>
  <si>
    <t>120-136-10-60</t>
  </si>
  <si>
    <t>115-132-3-52</t>
  </si>
  <si>
    <t>120-151-6-1</t>
  </si>
  <si>
    <t>101-159-7-30</t>
  </si>
  <si>
    <t>112-146-9-86</t>
  </si>
  <si>
    <t>110-126-10-78</t>
  </si>
  <si>
    <t>116-196-8-32</t>
  </si>
  <si>
    <t>120-161-5-64</t>
  </si>
  <si>
    <t>107-113-9-19</t>
  </si>
  <si>
    <t>105-132-8-88</t>
  </si>
  <si>
    <t>104-186-9-72</t>
  </si>
  <si>
    <t>104-169-4-15</t>
  </si>
  <si>
    <t>115-181-9-99</t>
  </si>
  <si>
    <t>116-148-7-50</t>
  </si>
  <si>
    <t>109-196-8-5</t>
  </si>
  <si>
    <t>100-180-7-23</t>
  </si>
  <si>
    <t>105-181-10-26</t>
  </si>
  <si>
    <t>114-106-5-68</t>
  </si>
  <si>
    <t>104-196-2-81</t>
  </si>
  <si>
    <t>116-105-7-83</t>
  </si>
  <si>
    <t>106-150-7-99</t>
  </si>
  <si>
    <t>114-102-10-35</t>
  </si>
  <si>
    <t>105-178-10-49</t>
  </si>
  <si>
    <t>109-171-5-43</t>
  </si>
  <si>
    <t>112-100-9-70</t>
  </si>
  <si>
    <t>118-151-3-34</t>
  </si>
  <si>
    <t>112-185-7-66</t>
  </si>
  <si>
    <t>115-131-2-45</t>
  </si>
  <si>
    <t>101-105-4-54</t>
  </si>
  <si>
    <t>113-170-4-96</t>
  </si>
  <si>
    <t>112-162-3-80</t>
  </si>
  <si>
    <t>105-151-8-63</t>
  </si>
  <si>
    <t>109-181-5-78</t>
  </si>
  <si>
    <t>109-147-4-68</t>
  </si>
  <si>
    <t>108-200-6-55</t>
  </si>
  <si>
    <t>100-144-6-22</t>
  </si>
  <si>
    <t>113-142-9-53</t>
  </si>
  <si>
    <t>107-161-8-59</t>
  </si>
  <si>
    <t>101-170-2-83</t>
  </si>
  <si>
    <t>114-134-3-68</t>
  </si>
  <si>
    <t>117-108-4-23</t>
  </si>
  <si>
    <t>117-101-5-4</t>
  </si>
  <si>
    <t>120-165-3-85</t>
  </si>
  <si>
    <t>114-125-5-92</t>
  </si>
  <si>
    <t>114-189-9-29</t>
  </si>
  <si>
    <t>110-130-6-13</t>
  </si>
  <si>
    <t>112-177-8-98</t>
  </si>
  <si>
    <t>104-149-8-6</t>
  </si>
  <si>
    <t>116-183-3-52</t>
  </si>
  <si>
    <t>106-115-1-49</t>
  </si>
  <si>
    <t>104-145-3-71</t>
  </si>
  <si>
    <t>101-176-10-25</t>
  </si>
  <si>
    <t>110-143-6-11</t>
  </si>
  <si>
    <t>109-164-9-7</t>
  </si>
  <si>
    <t>100-143-6-87</t>
  </si>
  <si>
    <t>115-120-5-37</t>
  </si>
  <si>
    <t>120-177-9-53</t>
  </si>
  <si>
    <t>118-165-2-30</t>
  </si>
  <si>
    <t>108-101-2-6</t>
  </si>
  <si>
    <t>120-127-7-21</t>
  </si>
  <si>
    <t>114-151-3-77</t>
  </si>
  <si>
    <t>110-127-3-33</t>
  </si>
  <si>
    <t>120-119-6-41</t>
  </si>
  <si>
    <t>117-165-7-8</t>
  </si>
  <si>
    <t>118-186-6-34</t>
  </si>
  <si>
    <t>100-137-3-74</t>
  </si>
  <si>
    <t>116-135-2-44</t>
  </si>
  <si>
    <t>100-162-10-74</t>
  </si>
  <si>
    <t>100-195-6-83</t>
  </si>
  <si>
    <t>111-171-9-8</t>
  </si>
  <si>
    <t>106-198-4-53</t>
  </si>
  <si>
    <t>103-117-7-78</t>
  </si>
  <si>
    <t>108-161-10-39</t>
  </si>
  <si>
    <t>116-163-7-30</t>
  </si>
  <si>
    <t>106-171-6-59</t>
  </si>
  <si>
    <t>119-126-7-73</t>
  </si>
  <si>
    <t>115-143-5-31</t>
  </si>
  <si>
    <t>100-191-9-97</t>
  </si>
  <si>
    <t>113-200-4-51</t>
  </si>
  <si>
    <t>118-176-2-88</t>
  </si>
  <si>
    <t>115-142-5-80</t>
  </si>
  <si>
    <t>117-132-5-76</t>
  </si>
  <si>
    <t>114-125-9-85</t>
  </si>
  <si>
    <t>118-146-7-60</t>
  </si>
  <si>
    <t>117-118-7-96</t>
  </si>
  <si>
    <t>118-181-4-67</t>
  </si>
  <si>
    <t>118-108-9-25</t>
  </si>
  <si>
    <t>114-133-4-8</t>
  </si>
  <si>
    <t>106-130-10-95</t>
  </si>
  <si>
    <t>100-166-6-92</t>
  </si>
  <si>
    <t>111-187-8-70</t>
  </si>
  <si>
    <t>109-116-5-27</t>
  </si>
  <si>
    <t>104-118-1-88</t>
  </si>
  <si>
    <t>119-127-1-35</t>
  </si>
  <si>
    <t>116-197-1-35</t>
  </si>
  <si>
    <t>100-113-6-92</t>
  </si>
  <si>
    <t>112-121-7-96</t>
  </si>
  <si>
    <t>104-107-10-18</t>
  </si>
  <si>
    <t>120-101-3-18</t>
  </si>
  <si>
    <t>102-153-8-41</t>
  </si>
  <si>
    <t>3549089</t>
  </si>
  <si>
    <t>3449372</t>
  </si>
  <si>
    <t>3246001</t>
  </si>
  <si>
    <t>3537040</t>
  </si>
  <si>
    <t>3611153</t>
  </si>
  <si>
    <t>3716489</t>
  </si>
  <si>
    <t>3571447</t>
  </si>
  <si>
    <t>3270629</t>
  </si>
  <si>
    <t>3232086</t>
  </si>
  <si>
    <t>3593300</t>
  </si>
  <si>
    <t>3633011</t>
  </si>
  <si>
    <t>3245997</t>
  </si>
  <si>
    <t>3380038</t>
  </si>
  <si>
    <t>3353317</t>
  </si>
  <si>
    <t>3258946</t>
  </si>
  <si>
    <t>3773873</t>
  </si>
  <si>
    <t>3508377</t>
  </si>
  <si>
    <t>3296855</t>
  </si>
  <si>
    <t>3889331</t>
  </si>
  <si>
    <t>3619306</t>
  </si>
  <si>
    <t>3686179</t>
  </si>
  <si>
    <t>3335573</t>
  </si>
  <si>
    <t>3094804</t>
  </si>
  <si>
    <t>3766705</t>
  </si>
  <si>
    <t>3021997</t>
  </si>
  <si>
    <t>3452699</t>
  </si>
  <si>
    <t>3250170</t>
  </si>
  <si>
    <t>3070331</t>
  </si>
  <si>
    <t>3176256</t>
  </si>
  <si>
    <t>3673131</t>
  </si>
  <si>
    <t>3342387</t>
  </si>
  <si>
    <t>3463750</t>
  </si>
  <si>
    <t>3161163</t>
  </si>
  <si>
    <t>3294611</t>
  </si>
  <si>
    <t>3184296</t>
  </si>
  <si>
    <t>3685027</t>
  </si>
  <si>
    <t>3631896</t>
  </si>
  <si>
    <t>3150404</t>
  </si>
  <si>
    <t>3163394</t>
  </si>
  <si>
    <t>3877915</t>
  </si>
  <si>
    <t>3738522</t>
  </si>
  <si>
    <t>3273975</t>
  </si>
  <si>
    <t>3459469</t>
  </si>
  <si>
    <t>3459138</t>
  </si>
  <si>
    <t>3035492</t>
  </si>
  <si>
    <t>3156962</t>
  </si>
  <si>
    <t>3233865</t>
  </si>
  <si>
    <t>3613748</t>
  </si>
  <si>
    <t>3384330</t>
  </si>
  <si>
    <t>3381727</t>
  </si>
  <si>
    <t>3181721</t>
  </si>
  <si>
    <t>3849272</t>
  </si>
  <si>
    <t>3134085</t>
  </si>
  <si>
    <t>3745305</t>
  </si>
  <si>
    <t>3767995</t>
  </si>
  <si>
    <t>3491495</t>
  </si>
  <si>
    <t>3129716</t>
  </si>
  <si>
    <t>3342548</t>
  </si>
  <si>
    <t>3292049</t>
  </si>
  <si>
    <t>3449847</t>
  </si>
  <si>
    <t>3757357</t>
  </si>
  <si>
    <t>3146558</t>
  </si>
  <si>
    <t>3289095</t>
  </si>
  <si>
    <t>3437105</t>
  </si>
  <si>
    <t>3848916</t>
  </si>
  <si>
    <t>3745684</t>
  </si>
  <si>
    <t>3358272</t>
  </si>
  <si>
    <t>3153584</t>
  </si>
  <si>
    <t>3052410</t>
  </si>
  <si>
    <t>3881203</t>
  </si>
  <si>
    <t>3654242</t>
  </si>
  <si>
    <t>3723228</t>
  </si>
  <si>
    <t>3480368</t>
  </si>
  <si>
    <t>3202403</t>
  </si>
  <si>
    <t>3086904</t>
  </si>
  <si>
    <t>3149401</t>
  </si>
  <si>
    <t>3060997</t>
  </si>
  <si>
    <t>3586002</t>
  </si>
  <si>
    <t>3054689</t>
  </si>
  <si>
    <t>3006146</t>
  </si>
  <si>
    <t>3441953</t>
  </si>
  <si>
    <t>3466098</t>
  </si>
  <si>
    <t>3608099</t>
  </si>
  <si>
    <t>3625759</t>
  </si>
  <si>
    <t>3465737</t>
  </si>
  <si>
    <t>3710477</t>
  </si>
  <si>
    <t>3425582</t>
  </si>
  <si>
    <t>3585440</t>
  </si>
  <si>
    <t>3401060</t>
  </si>
  <si>
    <t>3180245</t>
  </si>
  <si>
    <t>3342765</t>
  </si>
  <si>
    <t>3214998</t>
  </si>
  <si>
    <t>3326734</t>
  </si>
  <si>
    <t>3029930</t>
  </si>
  <si>
    <t>3844231</t>
  </si>
  <si>
    <t>3539008</t>
  </si>
  <si>
    <t>3050735</t>
  </si>
  <si>
    <t>3276768</t>
  </si>
  <si>
    <t>3729335</t>
  </si>
  <si>
    <t>3314573</t>
  </si>
  <si>
    <t>3103467</t>
  </si>
  <si>
    <t>3864264</t>
  </si>
  <si>
    <t>3385854</t>
  </si>
  <si>
    <t>3334417</t>
  </si>
  <si>
    <t>3792845</t>
  </si>
  <si>
    <t>3793857</t>
  </si>
  <si>
    <t>3444816</t>
  </si>
  <si>
    <t>3145210</t>
  </si>
  <si>
    <t>3691820</t>
  </si>
  <si>
    <t>3557382</t>
  </si>
  <si>
    <t>3317314</t>
  </si>
  <si>
    <t>3013368</t>
  </si>
  <si>
    <t>3503585</t>
  </si>
  <si>
    <t>3078601</t>
  </si>
  <si>
    <t>3322004</t>
  </si>
  <si>
    <t>3110279</t>
  </si>
  <si>
    <t>3781138</t>
  </si>
  <si>
    <t>3295558</t>
  </si>
  <si>
    <t>3164527</t>
  </si>
  <si>
    <t>3236605</t>
  </si>
  <si>
    <t>3795552</t>
  </si>
  <si>
    <t>3013470</t>
  </si>
  <si>
    <t>3344492</t>
  </si>
  <si>
    <t>3667486</t>
  </si>
  <si>
    <t>3616181</t>
  </si>
  <si>
    <t>3183956</t>
  </si>
  <si>
    <t>3075410</t>
  </si>
  <si>
    <t>3726036</t>
  </si>
  <si>
    <t>3406619</t>
  </si>
  <si>
    <t>3785924</t>
  </si>
  <si>
    <t>3859556</t>
  </si>
  <si>
    <t>3565155</t>
  </si>
  <si>
    <t>3010196</t>
  </si>
  <si>
    <t>3648076</t>
  </si>
  <si>
    <t>3834460</t>
  </si>
  <si>
    <t>3838771</t>
  </si>
  <si>
    <t>3042548</t>
  </si>
  <si>
    <t>3706008</t>
  </si>
  <si>
    <t>3844754</t>
  </si>
  <si>
    <t>3157257</t>
  </si>
  <si>
    <t>3095712</t>
  </si>
  <si>
    <t>3122412</t>
  </si>
  <si>
    <t>3381157</t>
  </si>
  <si>
    <t>3558152</t>
  </si>
  <si>
    <t>3389649</t>
  </si>
  <si>
    <t>3351477</t>
  </si>
  <si>
    <t>3811934</t>
  </si>
  <si>
    <t>3164913</t>
  </si>
  <si>
    <t>3286051</t>
  </si>
  <si>
    <t>3382486</t>
  </si>
  <si>
    <t>3789476</t>
  </si>
  <si>
    <t>3723679</t>
  </si>
  <si>
    <t>3341471</t>
  </si>
  <si>
    <t>3491844</t>
  </si>
  <si>
    <t>3652057</t>
  </si>
  <si>
    <t>3554549</t>
  </si>
  <si>
    <t>3887006</t>
  </si>
  <si>
    <t>3800748</t>
  </si>
  <si>
    <t>3342841</t>
  </si>
  <si>
    <t>3268707</t>
  </si>
  <si>
    <t>3064041</t>
  </si>
  <si>
    <t>3139962</t>
  </si>
  <si>
    <t>3890558</t>
  </si>
  <si>
    <t>3091603</t>
  </si>
  <si>
    <t>3578677</t>
  </si>
  <si>
    <t>3388202</t>
  </si>
  <si>
    <t>3804085</t>
  </si>
  <si>
    <t>3530433</t>
  </si>
  <si>
    <t>3754146</t>
  </si>
  <si>
    <t>3563630</t>
  </si>
  <si>
    <t>3096599</t>
  </si>
  <si>
    <t>3040971</t>
  </si>
  <si>
    <t>3669312</t>
  </si>
  <si>
    <t>3372089</t>
  </si>
  <si>
    <t>3360557</t>
  </si>
  <si>
    <t>3838569</t>
  </si>
  <si>
    <t>3496824</t>
  </si>
  <si>
    <t>3853808</t>
  </si>
  <si>
    <t>3415926</t>
  </si>
  <si>
    <t>3113891</t>
  </si>
  <si>
    <t>3868096</t>
  </si>
  <si>
    <t>3334981</t>
  </si>
  <si>
    <t>3435424</t>
  </si>
  <si>
    <t>3525193</t>
  </si>
  <si>
    <t>3099852</t>
  </si>
  <si>
    <t>3821094</t>
  </si>
  <si>
    <t>3898339</t>
  </si>
  <si>
    <t>3893419</t>
  </si>
  <si>
    <t>3159334</t>
  </si>
  <si>
    <t>3587293</t>
  </si>
  <si>
    <t>3859372</t>
  </si>
  <si>
    <t>3284837</t>
  </si>
  <si>
    <t>3381949</t>
  </si>
  <si>
    <t>3829215</t>
  </si>
  <si>
    <t>3020228</t>
  </si>
  <si>
    <t>3521186</t>
  </si>
  <si>
    <t>3584686</t>
  </si>
  <si>
    <t>3029520</t>
  </si>
  <si>
    <t>3311990</t>
  </si>
  <si>
    <t>3485871</t>
  </si>
  <si>
    <t>3783232</t>
  </si>
  <si>
    <t>3586660</t>
  </si>
  <si>
    <t>3596195</t>
  </si>
  <si>
    <t>3257836</t>
  </si>
  <si>
    <t>3624034</t>
  </si>
  <si>
    <t>3298851</t>
  </si>
  <si>
    <t>3758505</t>
  </si>
  <si>
    <t>3588379</t>
  </si>
  <si>
    <t>3712892</t>
  </si>
  <si>
    <t>3640988</t>
  </si>
  <si>
    <t>3667493</t>
  </si>
  <si>
    <t>3264109</t>
  </si>
  <si>
    <t>3309435</t>
  </si>
  <si>
    <t>3095662</t>
  </si>
  <si>
    <t>3448363</t>
  </si>
  <si>
    <t>3639490</t>
  </si>
  <si>
    <t>3552996</t>
  </si>
  <si>
    <t>3457309</t>
  </si>
  <si>
    <t>3262430</t>
  </si>
  <si>
    <t>3849645</t>
  </si>
  <si>
    <t>3771923</t>
  </si>
  <si>
    <t>3514832</t>
  </si>
  <si>
    <t>3362394</t>
  </si>
  <si>
    <t>3062830</t>
  </si>
  <si>
    <t>3007426</t>
  </si>
  <si>
    <t>3108235</t>
  </si>
  <si>
    <t>3457195</t>
  </si>
  <si>
    <t>3318156</t>
  </si>
  <si>
    <t>3084051</t>
  </si>
  <si>
    <t>3881117</t>
  </si>
  <si>
    <t>3706403</t>
  </si>
  <si>
    <t>3010836</t>
  </si>
  <si>
    <t>3814756</t>
  </si>
  <si>
    <t>3573865</t>
  </si>
  <si>
    <t>3111225</t>
  </si>
  <si>
    <t>3113878</t>
  </si>
  <si>
    <t>3463941</t>
  </si>
  <si>
    <t>3719609</t>
  </si>
  <si>
    <t>3211754</t>
  </si>
  <si>
    <t>3231090</t>
  </si>
  <si>
    <t>3176084</t>
  </si>
  <si>
    <t>3835014</t>
  </si>
  <si>
    <t>3688156</t>
  </si>
  <si>
    <t>3568875</t>
  </si>
  <si>
    <t>3853015</t>
  </si>
  <si>
    <t>3439338</t>
  </si>
  <si>
    <t>3749244</t>
  </si>
  <si>
    <t>3321540</t>
  </si>
  <si>
    <t>3075842</t>
  </si>
  <si>
    <t>3484043</t>
  </si>
  <si>
    <t>3216052</t>
  </si>
  <si>
    <t>3885864</t>
  </si>
  <si>
    <t>3871688</t>
  </si>
  <si>
    <t>3343898</t>
  </si>
  <si>
    <t>3808074</t>
  </si>
  <si>
    <t>3869222</t>
  </si>
  <si>
    <t>3523604</t>
  </si>
  <si>
    <t>3430311</t>
  </si>
  <si>
    <t>3037064</t>
  </si>
  <si>
    <t>3710863</t>
  </si>
  <si>
    <t>3176732</t>
  </si>
  <si>
    <t>3470112</t>
  </si>
  <si>
    <t>3585400</t>
  </si>
  <si>
    <t>3343547</t>
  </si>
  <si>
    <t>3409935</t>
  </si>
  <si>
    <t>3742596</t>
  </si>
  <si>
    <t>3014054</t>
  </si>
  <si>
    <t>3638872</t>
  </si>
  <si>
    <t>3469131</t>
  </si>
  <si>
    <t>3435719</t>
  </si>
  <si>
    <t>3281928</t>
  </si>
  <si>
    <t>3147135</t>
  </si>
  <si>
    <t>3447129</t>
  </si>
  <si>
    <t>3295109</t>
  </si>
  <si>
    <t>3300716</t>
  </si>
  <si>
    <t>3184841</t>
  </si>
  <si>
    <t>3103740</t>
  </si>
  <si>
    <t>3058627</t>
  </si>
  <si>
    <t>3540635</t>
  </si>
  <si>
    <t>3582626</t>
  </si>
  <si>
    <t>3773897</t>
  </si>
  <si>
    <t>3585143</t>
  </si>
  <si>
    <t>3213032</t>
  </si>
  <si>
    <t>3007458</t>
  </si>
  <si>
    <t>3128081</t>
  </si>
  <si>
    <t>3760849</t>
  </si>
  <si>
    <t>3022867</t>
  </si>
  <si>
    <t>3095553</t>
  </si>
  <si>
    <t>3887575</t>
  </si>
  <si>
    <t>3190401</t>
  </si>
  <si>
    <t>3011172</t>
  </si>
  <si>
    <t>3469894</t>
  </si>
  <si>
    <t>3728407</t>
  </si>
  <si>
    <t>3429511</t>
  </si>
  <si>
    <t>3747413</t>
  </si>
  <si>
    <t>3308234</t>
  </si>
  <si>
    <t>3033780</t>
  </si>
  <si>
    <t>3150200</t>
  </si>
  <si>
    <t>3013700</t>
  </si>
  <si>
    <t>3531997</t>
  </si>
  <si>
    <t>3269026</t>
  </si>
  <si>
    <t>3160540</t>
  </si>
  <si>
    <t>3829900</t>
  </si>
  <si>
    <t>3193857</t>
  </si>
  <si>
    <t>3369115</t>
  </si>
  <si>
    <t>3858960</t>
  </si>
  <si>
    <t>3071007</t>
  </si>
  <si>
    <t>3755991</t>
  </si>
  <si>
    <t>3437122</t>
  </si>
  <si>
    <t>3791049</t>
  </si>
  <si>
    <t>3555308</t>
  </si>
  <si>
    <t>3675882</t>
  </si>
  <si>
    <t>DESDE</t>
  </si>
  <si>
    <t>HASTA</t>
  </si>
  <si>
    <t>POLITICA</t>
  </si>
  <si>
    <t>ó MAS</t>
  </si>
  <si>
    <t>POR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</si>
</sst>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&quot;S/&quot;* #,##0.00_ ;_ &quot;S/&quot;* \-#,##0.00_ ;_ &quot;S/&quot;* &quot;-&quot;??_ ;_ @_ "/>
    <numFmt numFmtId="165" formatCode="_ * #,##0.00_ ;_ * \-#,##0.00_ ;_ * &quot;-&quot;??_ ;_ @_ "/>
    <numFmt numFmtId="166" formatCode="_ * #,##0_ ;_ * \-#,##0_ ;_ * &quot;-&quot;??_ ;_ @_ "/>
    <numFmt numFmtId="167" formatCode="_ * #,##0.0_ ;_ * \-#,##0.0_ ;_ * &quot;-&quot;??_ ;_ @_ "/>
    <numFmt numFmtId="168" formatCode="0.0%"/>
    <numFmt numFmtId="169" formatCode="_ &quot;S/&quot;* #,##0_ ;_ &quot;S/&quot;* \-#,##0_ ;_ &quot;S/&quot;* &quot;-&quot;??_ ;_ @_ "/>
    <numFmt numFmtId="170" formatCode="_ &quot;S/&quot;* #,##0.0_ ;_ &quot;S/&quot;* \-#,##0.0_ ;_ &quot;S/&quot;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u/>
      <sz val="9"/>
      <color rgb="FFC0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9"/>
      <color theme="1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1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7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9" fontId="9" fillId="0" borderId="9" xfId="2" applyFont="1" applyBorder="1" applyAlignment="1">
      <alignment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9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10" borderId="0" xfId="0" applyFont="1" applyFill="1" applyAlignment="1">
      <alignment vertical="center"/>
    </xf>
    <xf numFmtId="9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6" fontId="4" fillId="0" borderId="9" xfId="1" applyNumberFormat="1" applyFont="1" applyBorder="1" applyAlignment="1">
      <alignment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/>
    </xf>
    <xf numFmtId="0" fontId="9" fillId="12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9" fillId="13" borderId="0" xfId="0" applyFont="1" applyFill="1" applyAlignment="1">
      <alignment vertical="center"/>
    </xf>
    <xf numFmtId="0" fontId="4" fillId="13" borderId="0" xfId="0" applyFont="1" applyFill="1" applyAlignment="1">
      <alignment vertical="center"/>
    </xf>
    <xf numFmtId="9" fontId="9" fillId="13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9" fillId="4" borderId="9" xfId="0" applyFont="1" applyFill="1" applyBorder="1" applyAlignment="1">
      <alignment horizontal="center" vertical="center" wrapText="1"/>
    </xf>
    <xf numFmtId="0" fontId="4" fillId="0" borderId="0" xfId="0" applyFont="1"/>
    <xf numFmtId="0" fontId="9" fillId="8" borderId="9" xfId="0" applyFont="1" applyFill="1" applyBorder="1" applyAlignment="1">
      <alignment horizontal="center" vertical="center" wrapText="1"/>
    </xf>
    <xf numFmtId="165" fontId="4" fillId="0" borderId="9" xfId="1" applyNumberFormat="1" applyFont="1" applyBorder="1" applyAlignment="1">
      <alignment vertical="center"/>
    </xf>
    <xf numFmtId="0" fontId="13" fillId="11" borderId="9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14" fillId="10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4" fillId="9" borderId="0" xfId="0" applyFont="1" applyFill="1" applyAlignment="1">
      <alignment horizontal="center"/>
    </xf>
    <xf numFmtId="0" fontId="4" fillId="0" borderId="10" xfId="0" applyFont="1" applyBorder="1" applyAlignment="1">
      <alignment vertical="center"/>
    </xf>
    <xf numFmtId="0" fontId="9" fillId="4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16" fontId="6" fillId="0" borderId="0" xfId="0" applyNumberFormat="1" applyFont="1"/>
    <xf numFmtId="14" fontId="4" fillId="0" borderId="9" xfId="0" applyNumberFormat="1" applyFont="1" applyBorder="1" applyAlignment="1">
      <alignment vertical="center"/>
    </xf>
    <xf numFmtId="0" fontId="4" fillId="0" borderId="9" xfId="0" applyFont="1" applyBorder="1"/>
    <xf numFmtId="9" fontId="4" fillId="0" borderId="9" xfId="2" applyFont="1" applyBorder="1"/>
    <xf numFmtId="0" fontId="9" fillId="16" borderId="9" xfId="0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vertical="center"/>
    </xf>
    <xf numFmtId="0" fontId="4" fillId="4" borderId="9" xfId="0" applyFont="1" applyFill="1" applyBorder="1"/>
    <xf numFmtId="0" fontId="4" fillId="10" borderId="0" xfId="0" applyFont="1" applyFill="1"/>
    <xf numFmtId="0" fontId="4" fillId="9" borderId="0" xfId="0" applyFont="1" applyFill="1"/>
    <xf numFmtId="0" fontId="8" fillId="0" borderId="0" xfId="0" applyFont="1"/>
    <xf numFmtId="0" fontId="9" fillId="0" borderId="0" xfId="0" applyFont="1" applyAlignment="1">
      <alignment vertical="center" wrapText="1"/>
    </xf>
    <xf numFmtId="9" fontId="5" fillId="0" borderId="0" xfId="0" applyNumberFormat="1" applyFont="1"/>
    <xf numFmtId="0" fontId="9" fillId="0" borderId="9" xfId="0" applyFont="1" applyBorder="1" applyAlignment="1">
      <alignment horizontal="center"/>
    </xf>
    <xf numFmtId="0" fontId="4" fillId="4" borderId="13" xfId="0" applyFont="1" applyFill="1" applyBorder="1"/>
    <xf numFmtId="0" fontId="9" fillId="4" borderId="13" xfId="0" applyFont="1" applyFill="1" applyBorder="1"/>
    <xf numFmtId="9" fontId="9" fillId="17" borderId="13" xfId="2" applyFont="1" applyFill="1" applyBorder="1"/>
    <xf numFmtId="0" fontId="4" fillId="4" borderId="0" xfId="0" applyFont="1" applyFill="1"/>
    <xf numFmtId="0" fontId="9" fillId="4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66" fontId="4" fillId="0" borderId="9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20" fontId="5" fillId="0" borderId="0" xfId="0" applyNumberFormat="1" applyFont="1"/>
    <xf numFmtId="20" fontId="4" fillId="0" borderId="9" xfId="0" applyNumberFormat="1" applyFont="1" applyBorder="1"/>
    <xf numFmtId="167" fontId="4" fillId="4" borderId="13" xfId="1" applyNumberFormat="1" applyFont="1" applyFill="1" applyBorder="1"/>
    <xf numFmtId="0" fontId="9" fillId="18" borderId="9" xfId="0" applyFont="1" applyFill="1" applyBorder="1"/>
    <xf numFmtId="165" fontId="4" fillId="0" borderId="9" xfId="1" applyFont="1" applyBorder="1"/>
    <xf numFmtId="166" fontId="4" fillId="0" borderId="9" xfId="1" applyNumberFormat="1" applyFont="1" applyBorder="1"/>
    <xf numFmtId="9" fontId="9" fillId="18" borderId="9" xfId="2" applyFont="1" applyFill="1" applyBorder="1"/>
    <xf numFmtId="9" fontId="9" fillId="19" borderId="9" xfId="2" applyFont="1" applyFill="1" applyBorder="1"/>
    <xf numFmtId="0" fontId="9" fillId="4" borderId="9" xfId="0" applyFont="1" applyFill="1" applyBorder="1" applyAlignment="1">
      <alignment horizontal="center" vertical="center" wrapText="1"/>
    </xf>
    <xf numFmtId="9" fontId="9" fillId="0" borderId="9" xfId="2" applyFont="1" applyBorder="1"/>
    <xf numFmtId="0" fontId="9" fillId="20" borderId="9" xfId="0" applyFont="1" applyFill="1" applyBorder="1" applyAlignment="1">
      <alignment horizontal="center" vertical="center" wrapText="1"/>
    </xf>
    <xf numFmtId="0" fontId="4" fillId="19" borderId="9" xfId="0" applyFont="1" applyFill="1" applyBorder="1"/>
    <xf numFmtId="0" fontId="4" fillId="0" borderId="11" xfId="0" applyFont="1" applyBorder="1" applyAlignment="1">
      <alignment vertical="center"/>
    </xf>
    <xf numFmtId="167" fontId="4" fillId="0" borderId="9" xfId="1" applyNumberFormat="1" applyFont="1" applyBorder="1"/>
    <xf numFmtId="0" fontId="9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vertical="center" wrapText="1"/>
    </xf>
    <xf numFmtId="166" fontId="5" fillId="0" borderId="0" xfId="1" applyNumberFormat="1" applyFont="1"/>
    <xf numFmtId="0" fontId="4" fillId="0" borderId="9" xfId="1" applyNumberFormat="1" applyFont="1" applyBorder="1" applyAlignment="1">
      <alignment vertical="center"/>
    </xf>
    <xf numFmtId="9" fontId="9" fillId="19" borderId="9" xfId="2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168" fontId="9" fillId="4" borderId="13" xfId="2" applyNumberFormat="1" applyFont="1" applyFill="1" applyBorder="1" applyAlignment="1">
      <alignment vertical="center"/>
    </xf>
    <xf numFmtId="9" fontId="9" fillId="18" borderId="9" xfId="2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19" borderId="9" xfId="0" applyFont="1" applyFill="1" applyBorder="1" applyAlignment="1">
      <alignment horizontal="center" vertical="center"/>
    </xf>
    <xf numFmtId="168" fontId="4" fillId="4" borderId="13" xfId="2" applyNumberFormat="1" applyFont="1" applyFill="1" applyBorder="1" applyAlignment="1">
      <alignment vertical="center"/>
    </xf>
    <xf numFmtId="0" fontId="9" fillId="10" borderId="9" xfId="0" applyFont="1" applyFill="1" applyBorder="1" applyAlignment="1">
      <alignment horizontal="center" vertical="center" wrapText="1"/>
    </xf>
    <xf numFmtId="0" fontId="9" fillId="21" borderId="9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169" fontId="9" fillId="19" borderId="9" xfId="3" applyNumberFormat="1" applyFont="1" applyFill="1" applyBorder="1" applyAlignment="1">
      <alignment vertical="center"/>
    </xf>
    <xf numFmtId="169" fontId="4" fillId="4" borderId="13" xfId="3" applyNumberFormat="1" applyFont="1" applyFill="1" applyBorder="1" applyAlignment="1">
      <alignment vertical="center"/>
    </xf>
    <xf numFmtId="165" fontId="9" fillId="19" borderId="9" xfId="1" applyFont="1" applyFill="1" applyBorder="1" applyAlignment="1">
      <alignment vertical="center"/>
    </xf>
    <xf numFmtId="165" fontId="9" fillId="18" borderId="9" xfId="1" applyFont="1" applyFill="1" applyBorder="1" applyAlignment="1">
      <alignment vertical="center"/>
    </xf>
    <xf numFmtId="166" fontId="4" fillId="0" borderId="0" xfId="1" applyNumberFormat="1" applyFont="1" applyAlignment="1">
      <alignment vertical="center"/>
    </xf>
    <xf numFmtId="166" fontId="9" fillId="18" borderId="9" xfId="1" applyNumberFormat="1" applyFont="1" applyFill="1" applyBorder="1" applyAlignment="1">
      <alignment vertical="center"/>
    </xf>
    <xf numFmtId="166" fontId="4" fillId="0" borderId="10" xfId="1" applyNumberFormat="1" applyFont="1" applyBorder="1" applyAlignment="1">
      <alignment vertical="center"/>
    </xf>
    <xf numFmtId="166" fontId="4" fillId="0" borderId="11" xfId="1" applyNumberFormat="1" applyFont="1" applyBorder="1" applyAlignment="1">
      <alignment vertical="center"/>
    </xf>
    <xf numFmtId="0" fontId="9" fillId="4" borderId="13" xfId="0" applyFont="1" applyFill="1" applyBorder="1" applyAlignment="1">
      <alignment vertical="center"/>
    </xf>
    <xf numFmtId="164" fontId="9" fillId="4" borderId="13" xfId="3" applyFont="1" applyFill="1" applyBorder="1" applyAlignment="1">
      <alignment vertical="center"/>
    </xf>
    <xf numFmtId="169" fontId="9" fillId="4" borderId="13" xfId="3" applyNumberFormat="1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13" fillId="23" borderId="9" xfId="0" applyFont="1" applyFill="1" applyBorder="1" applyAlignment="1">
      <alignment horizontal="center" vertical="center"/>
    </xf>
    <xf numFmtId="9" fontId="9" fillId="0" borderId="0" xfId="2" applyFont="1" applyAlignment="1">
      <alignment vertical="center"/>
    </xf>
    <xf numFmtId="9" fontId="9" fillId="3" borderId="9" xfId="2" applyFont="1" applyFill="1" applyBorder="1" applyAlignment="1">
      <alignment vertical="center"/>
    </xf>
    <xf numFmtId="9" fontId="13" fillId="23" borderId="9" xfId="2" applyFont="1" applyFill="1" applyBorder="1" applyAlignment="1">
      <alignment vertical="center"/>
    </xf>
    <xf numFmtId="165" fontId="9" fillId="24" borderId="9" xfId="1" applyFont="1" applyFill="1" applyBorder="1"/>
    <xf numFmtId="0" fontId="8" fillId="7" borderId="0" xfId="0" applyFont="1" applyFill="1" applyAlignment="1">
      <alignment vertical="center"/>
    </xf>
    <xf numFmtId="0" fontId="9" fillId="4" borderId="9" xfId="0" applyFont="1" applyFill="1" applyBorder="1" applyAlignment="1">
      <alignment horizontal="center" vertical="center" wrapText="1"/>
    </xf>
    <xf numFmtId="9" fontId="9" fillId="0" borderId="0" xfId="2" applyFont="1" applyBorder="1" applyAlignment="1">
      <alignment vertical="center"/>
    </xf>
    <xf numFmtId="0" fontId="8" fillId="15" borderId="0" xfId="0" applyFont="1" applyFill="1" applyAlignment="1">
      <alignment horizontal="center"/>
    </xf>
    <xf numFmtId="0" fontId="4" fillId="15" borderId="0" xfId="0" applyFont="1" applyFill="1" applyAlignment="1">
      <alignment horizontal="center"/>
    </xf>
    <xf numFmtId="165" fontId="9" fillId="0" borderId="9" xfId="1" applyNumberFormat="1" applyFont="1" applyBorder="1" applyAlignment="1">
      <alignment horizontal="center" vertical="center"/>
    </xf>
    <xf numFmtId="166" fontId="9" fillId="0" borderId="9" xfId="2" applyNumberFormat="1" applyFont="1" applyBorder="1" applyAlignment="1">
      <alignment vertical="center"/>
    </xf>
    <xf numFmtId="9" fontId="9" fillId="4" borderId="9" xfId="2" applyFont="1" applyFill="1" applyBorder="1"/>
    <xf numFmtId="165" fontId="9" fillId="4" borderId="13" xfId="1" applyFont="1" applyFill="1" applyBorder="1"/>
    <xf numFmtId="167" fontId="9" fillId="0" borderId="9" xfId="1" applyNumberFormat="1" applyFont="1" applyBorder="1"/>
    <xf numFmtId="165" fontId="9" fillId="18" borderId="9" xfId="0" applyNumberFormat="1" applyFont="1" applyFill="1" applyBorder="1"/>
    <xf numFmtId="167" fontId="9" fillId="4" borderId="13" xfId="1" applyNumberFormat="1" applyFont="1" applyFill="1" applyBorder="1"/>
    <xf numFmtId="9" fontId="9" fillId="4" borderId="13" xfId="2" applyFont="1" applyFill="1" applyBorder="1"/>
    <xf numFmtId="166" fontId="9" fillId="18" borderId="9" xfId="0" applyNumberFormat="1" applyFont="1" applyFill="1" applyBorder="1"/>
    <xf numFmtId="165" fontId="4" fillId="4" borderId="13" xfId="0" applyNumberFormat="1" applyFont="1" applyFill="1" applyBorder="1"/>
    <xf numFmtId="167" fontId="9" fillId="18" borderId="9" xfId="0" applyNumberFormat="1" applyFont="1" applyFill="1" applyBorder="1"/>
    <xf numFmtId="166" fontId="4" fillId="4" borderId="13" xfId="0" applyNumberFormat="1" applyFont="1" applyFill="1" applyBorder="1" applyAlignment="1">
      <alignment vertical="center"/>
    </xf>
    <xf numFmtId="166" fontId="9" fillId="18" borderId="9" xfId="0" applyNumberFormat="1" applyFont="1" applyFill="1" applyBorder="1" applyAlignment="1">
      <alignment vertical="center"/>
    </xf>
    <xf numFmtId="9" fontId="4" fillId="0" borderId="0" xfId="2" applyFont="1" applyAlignment="1">
      <alignment vertical="center"/>
    </xf>
    <xf numFmtId="170" fontId="9" fillId="4" borderId="13" xfId="3" applyNumberFormat="1" applyFont="1" applyFill="1" applyBorder="1" applyAlignment="1">
      <alignment vertical="center"/>
    </xf>
    <xf numFmtId="0" fontId="4" fillId="0" borderId="0" xfId="1" applyNumberFormat="1" applyFont="1" applyAlignment="1">
      <alignment vertical="center"/>
    </xf>
    <xf numFmtId="0" fontId="9" fillId="18" borderId="9" xfId="1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166" fontId="9" fillId="4" borderId="13" xfId="0" applyNumberFormat="1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/>
    </xf>
    <xf numFmtId="0" fontId="9" fillId="11" borderId="9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/>
    </xf>
    <xf numFmtId="0" fontId="15" fillId="15" borderId="0" xfId="0" applyFont="1" applyFill="1" applyAlignment="1">
      <alignment horizontal="left" vertical="center" wrapText="1"/>
    </xf>
    <xf numFmtId="0" fontId="13" fillId="14" borderId="10" xfId="0" applyFont="1" applyFill="1" applyBorder="1" applyAlignment="1">
      <alignment horizontal="center" vertical="center"/>
    </xf>
    <xf numFmtId="0" fontId="13" fillId="14" borderId="12" xfId="0" applyFont="1" applyFill="1" applyBorder="1" applyAlignment="1">
      <alignment horizontal="center" vertical="center"/>
    </xf>
    <xf numFmtId="0" fontId="13" fillId="14" borderId="11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166" fontId="4" fillId="0" borderId="10" xfId="1" applyNumberFormat="1" applyFont="1" applyBorder="1" applyAlignment="1">
      <alignment horizontal="left" vertical="center"/>
    </xf>
    <xf numFmtId="166" fontId="4" fillId="0" borderId="11" xfId="1" applyNumberFormat="1" applyFont="1" applyBorder="1" applyAlignment="1">
      <alignment horizontal="left" vertical="center"/>
    </xf>
    <xf numFmtId="0" fontId="9" fillId="22" borderId="15" xfId="0" applyFont="1" applyFill="1" applyBorder="1" applyAlignment="1">
      <alignment horizontal="center" vertical="center"/>
    </xf>
    <xf numFmtId="0" fontId="9" fillId="22" borderId="16" xfId="0" applyFont="1" applyFill="1" applyBorder="1" applyAlignment="1">
      <alignment horizontal="center" vertical="center"/>
    </xf>
    <xf numFmtId="0" fontId="9" fillId="22" borderId="17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 vertical="center"/>
    </xf>
    <xf numFmtId="0" fontId="9" fillId="11" borderId="16" xfId="0" applyFont="1" applyFill="1" applyBorder="1" applyAlignment="1">
      <alignment horizontal="center" vertical="center"/>
    </xf>
    <xf numFmtId="0" fontId="9" fillId="11" borderId="17" xfId="0" applyFont="1" applyFill="1" applyBorder="1" applyAlignment="1">
      <alignment horizontal="center" vertical="center"/>
    </xf>
    <xf numFmtId="166" fontId="4" fillId="0" borderId="10" xfId="1" applyNumberFormat="1" applyFont="1" applyBorder="1" applyAlignment="1">
      <alignment horizontal="center" vertical="center"/>
    </xf>
    <xf numFmtId="166" fontId="4" fillId="0" borderId="11" xfId="1" applyNumberFormat="1" applyFont="1" applyBorder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5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Almac&#233;n!A1"/><Relationship Id="rId2" Type="http://schemas.openxmlformats.org/officeDocument/2006/relationships/hyperlink" Target="#'Abastec y Compras'!A1"/><Relationship Id="rId1" Type="http://schemas.openxmlformats.org/officeDocument/2006/relationships/hyperlink" Target="#'Planif de la demanda'!A1"/><Relationship Id="rId6" Type="http://schemas.openxmlformats.org/officeDocument/2006/relationships/image" Target="../media/image2.png"/><Relationship Id="rId5" Type="http://schemas.openxmlformats.org/officeDocument/2006/relationships/image" Target="../media/image1.png"/><Relationship Id="rId4" Type="http://schemas.openxmlformats.org/officeDocument/2006/relationships/hyperlink" Target="#'Distribuci&#243;n y transporte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Planif de la demanda'!B370"/><Relationship Id="rId1" Type="http://schemas.openxmlformats.org/officeDocument/2006/relationships/hyperlink" Target="#'Planif de la demanda'!B12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Abastec y Compras'!B265"/><Relationship Id="rId2" Type="http://schemas.openxmlformats.org/officeDocument/2006/relationships/hyperlink" Target="#'Abastec y Compras'!B104"/><Relationship Id="rId1" Type="http://schemas.openxmlformats.org/officeDocument/2006/relationships/hyperlink" Target="#'Abastec y Compras'!B12"/><Relationship Id="rId5" Type="http://schemas.openxmlformats.org/officeDocument/2006/relationships/hyperlink" Target="#'Abastec y Compras'!B854"/><Relationship Id="rId4" Type="http://schemas.openxmlformats.org/officeDocument/2006/relationships/hyperlink" Target="#'Abastec y Compras'!B496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Almac&#233;n!B829"/><Relationship Id="rId2" Type="http://schemas.openxmlformats.org/officeDocument/2006/relationships/hyperlink" Target="#Almac&#233;n!B468"/><Relationship Id="rId1" Type="http://schemas.openxmlformats.org/officeDocument/2006/relationships/hyperlink" Target="#Almac&#233;n!B10"/><Relationship Id="rId4" Type="http://schemas.openxmlformats.org/officeDocument/2006/relationships/hyperlink" Target="#Almac&#233;n!B112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Distribuci&#243;n y transportes'!B853"/><Relationship Id="rId7" Type="http://schemas.openxmlformats.org/officeDocument/2006/relationships/hyperlink" Target="#'Distribuci&#243;n y transportes'!B860"/><Relationship Id="rId2" Type="http://schemas.openxmlformats.org/officeDocument/2006/relationships/hyperlink" Target="#'Distribuci&#243;n y transportes'!B426"/><Relationship Id="rId1" Type="http://schemas.openxmlformats.org/officeDocument/2006/relationships/hyperlink" Target="#'Distribuci&#243;n y transportes'!B15"/><Relationship Id="rId6" Type="http://schemas.openxmlformats.org/officeDocument/2006/relationships/hyperlink" Target="#'Distribuci&#243;n y transportes'!B1812"/><Relationship Id="rId5" Type="http://schemas.openxmlformats.org/officeDocument/2006/relationships/hyperlink" Target="#'Distribuci&#243;n y transportes'!B1698"/><Relationship Id="rId4" Type="http://schemas.openxmlformats.org/officeDocument/2006/relationships/hyperlink" Target="#'Distribuci&#243;n y transportes'!B1083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</xdr:row>
      <xdr:rowOff>9525</xdr:rowOff>
    </xdr:from>
    <xdr:to>
      <xdr:col>3</xdr:col>
      <xdr:colOff>400050</xdr:colOff>
      <xdr:row>21</xdr:row>
      <xdr:rowOff>28575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254511-D267-469F-BCC4-4647F1FFB612}"/>
            </a:ext>
          </a:extLst>
        </xdr:cNvPr>
        <xdr:cNvSpPr/>
      </xdr:nvSpPr>
      <xdr:spPr>
        <a:xfrm>
          <a:off x="47625" y="1724025"/>
          <a:ext cx="2638425" cy="2495550"/>
        </a:xfrm>
        <a:prstGeom prst="roundRect">
          <a:avLst/>
        </a:prstGeom>
        <a:solidFill>
          <a:srgbClr val="FF9900">
            <a:alpha val="49804"/>
          </a:srgb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200" b="1" u="sng"/>
            <a:t>PLANIFICACIÓN DE LA DEMANDA</a:t>
          </a:r>
        </a:p>
      </xdr:txBody>
    </xdr:sp>
    <xdr:clientData/>
  </xdr:twoCellAnchor>
  <xdr:twoCellAnchor>
    <xdr:from>
      <xdr:col>4</xdr:col>
      <xdr:colOff>142875</xdr:colOff>
      <xdr:row>8</xdr:row>
      <xdr:rowOff>19050</xdr:rowOff>
    </xdr:from>
    <xdr:to>
      <xdr:col>7</xdr:col>
      <xdr:colOff>495300</xdr:colOff>
      <xdr:row>21</xdr:row>
      <xdr:rowOff>38100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6CDFB7-3D8B-4CE0-82BC-FD947870C5CE}"/>
            </a:ext>
          </a:extLst>
        </xdr:cNvPr>
        <xdr:cNvSpPr/>
      </xdr:nvSpPr>
      <xdr:spPr>
        <a:xfrm>
          <a:off x="3190875" y="1733550"/>
          <a:ext cx="2638425" cy="2495550"/>
        </a:xfrm>
        <a:prstGeom prst="roundRect">
          <a:avLst/>
        </a:prstGeom>
        <a:solidFill>
          <a:schemeClr val="accent5">
            <a:lumMod val="75000"/>
            <a:alpha val="49804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s-PE" sz="1200" b="1" u="sng">
              <a:solidFill>
                <a:schemeClr val="lt1"/>
              </a:solidFill>
              <a:latin typeface="+mn-lt"/>
              <a:ea typeface="+mn-ea"/>
              <a:cs typeface="+mn-cs"/>
            </a:rPr>
            <a:t>ABASTECIMIENTO Y COMPRAS</a:t>
          </a:r>
        </a:p>
      </xdr:txBody>
    </xdr:sp>
    <xdr:clientData/>
  </xdr:twoCellAnchor>
  <xdr:twoCellAnchor>
    <xdr:from>
      <xdr:col>3</xdr:col>
      <xdr:colOff>552450</xdr:colOff>
      <xdr:row>9</xdr:row>
      <xdr:rowOff>161925</xdr:rowOff>
    </xdr:from>
    <xdr:to>
      <xdr:col>4</xdr:col>
      <xdr:colOff>47625</xdr:colOff>
      <xdr:row>16</xdr:row>
      <xdr:rowOff>171450</xdr:rowOff>
    </xdr:to>
    <xdr:sp macro="" textlink="">
      <xdr:nvSpPr>
        <xdr:cNvPr id="4" name="Flecha: pentágono 3">
          <a:extLst>
            <a:ext uri="{FF2B5EF4-FFF2-40B4-BE49-F238E27FC236}">
              <a16:creationId xmlns:a16="http://schemas.microsoft.com/office/drawing/2014/main" id="{33B4AEE4-F0AC-4C94-AD66-1CB4FE3B09AA}"/>
            </a:ext>
          </a:extLst>
        </xdr:cNvPr>
        <xdr:cNvSpPr/>
      </xdr:nvSpPr>
      <xdr:spPr>
        <a:xfrm>
          <a:off x="2838450" y="923925"/>
          <a:ext cx="257175" cy="1343025"/>
        </a:xfrm>
        <a:prstGeom prst="homePlate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8</xdr:col>
      <xdr:colOff>238125</xdr:colOff>
      <xdr:row>8</xdr:row>
      <xdr:rowOff>0</xdr:rowOff>
    </xdr:from>
    <xdr:to>
      <xdr:col>11</xdr:col>
      <xdr:colOff>590550</xdr:colOff>
      <xdr:row>21</xdr:row>
      <xdr:rowOff>19050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EAB0455-BB08-45AE-8B6B-9B47B9C04115}"/>
            </a:ext>
          </a:extLst>
        </xdr:cNvPr>
        <xdr:cNvSpPr/>
      </xdr:nvSpPr>
      <xdr:spPr>
        <a:xfrm>
          <a:off x="6334125" y="1714500"/>
          <a:ext cx="2638425" cy="2495550"/>
        </a:xfrm>
        <a:prstGeom prst="roundRect">
          <a:avLst/>
        </a:prstGeom>
        <a:solidFill>
          <a:srgbClr val="C00000">
            <a:alpha val="49804"/>
          </a:srgb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s-PE" sz="1200" b="1" u="sng">
              <a:solidFill>
                <a:schemeClr val="lt1"/>
              </a:solidFill>
              <a:latin typeface="+mn-lt"/>
              <a:ea typeface="+mn-ea"/>
              <a:cs typeface="+mn-cs"/>
            </a:rPr>
            <a:t>ALMACÉN CENTRO DE</a:t>
          </a:r>
          <a:r>
            <a:rPr lang="es-PE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es-PE" sz="1200" b="1" u="sng">
              <a:solidFill>
                <a:schemeClr val="lt1"/>
              </a:solidFill>
              <a:latin typeface="+mn-lt"/>
              <a:ea typeface="+mn-ea"/>
              <a:cs typeface="+mn-cs"/>
            </a:rPr>
            <a:t>DISTR.</a:t>
          </a:r>
        </a:p>
      </xdr:txBody>
    </xdr:sp>
    <xdr:clientData/>
  </xdr:twoCellAnchor>
  <xdr:twoCellAnchor>
    <xdr:from>
      <xdr:col>7</xdr:col>
      <xdr:colOff>647700</xdr:colOff>
      <xdr:row>9</xdr:row>
      <xdr:rowOff>142875</xdr:rowOff>
    </xdr:from>
    <xdr:to>
      <xdr:col>8</xdr:col>
      <xdr:colOff>142875</xdr:colOff>
      <xdr:row>16</xdr:row>
      <xdr:rowOff>152400</xdr:rowOff>
    </xdr:to>
    <xdr:sp macro="" textlink="">
      <xdr:nvSpPr>
        <xdr:cNvPr id="6" name="Flecha: pentágono 5">
          <a:extLst>
            <a:ext uri="{FF2B5EF4-FFF2-40B4-BE49-F238E27FC236}">
              <a16:creationId xmlns:a16="http://schemas.microsoft.com/office/drawing/2014/main" id="{9BF2F978-2D83-4B64-9DDF-7C0A0A5F0D0D}"/>
            </a:ext>
          </a:extLst>
        </xdr:cNvPr>
        <xdr:cNvSpPr/>
      </xdr:nvSpPr>
      <xdr:spPr>
        <a:xfrm>
          <a:off x="5981700" y="904875"/>
          <a:ext cx="257175" cy="1343025"/>
        </a:xfrm>
        <a:prstGeom prst="homePlate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12</xdr:col>
      <xdr:colOff>295275</xdr:colOff>
      <xdr:row>8</xdr:row>
      <xdr:rowOff>0</xdr:rowOff>
    </xdr:from>
    <xdr:to>
      <xdr:col>15</xdr:col>
      <xdr:colOff>647700</xdr:colOff>
      <xdr:row>20</xdr:row>
      <xdr:rowOff>180975</xdr:rowOff>
    </xdr:to>
    <xdr:sp macro="" textlink="">
      <xdr:nvSpPr>
        <xdr:cNvPr id="7" name="Rectángulo: esquinas redondeadas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AE3F9AE-F2E4-4390-89AB-0CBCC659AA41}"/>
            </a:ext>
          </a:extLst>
        </xdr:cNvPr>
        <xdr:cNvSpPr/>
      </xdr:nvSpPr>
      <xdr:spPr>
        <a:xfrm>
          <a:off x="9439275" y="1685925"/>
          <a:ext cx="2638425" cy="2495550"/>
        </a:xfrm>
        <a:prstGeom prst="roundRect">
          <a:avLst/>
        </a:prstGeom>
        <a:solidFill>
          <a:srgbClr val="00B050">
            <a:alpha val="49804"/>
          </a:srgb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s-PE" sz="1200" b="1" u="sng">
              <a:solidFill>
                <a:schemeClr val="lt1"/>
              </a:solidFill>
              <a:latin typeface="+mn-lt"/>
              <a:ea typeface="+mn-ea"/>
              <a:cs typeface="+mn-cs"/>
            </a:rPr>
            <a:t>DISTRIBUCIÓN</a:t>
          </a:r>
          <a:r>
            <a:rPr lang="es-PE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> Y TRANSPORTES</a:t>
          </a:r>
          <a:endParaRPr lang="es-PE" sz="1200" b="1" u="sng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704850</xdr:colOff>
      <xdr:row>9</xdr:row>
      <xdr:rowOff>114300</xdr:rowOff>
    </xdr:from>
    <xdr:to>
      <xdr:col>12</xdr:col>
      <xdr:colOff>200025</xdr:colOff>
      <xdr:row>16</xdr:row>
      <xdr:rowOff>123825</xdr:rowOff>
    </xdr:to>
    <xdr:sp macro="" textlink="">
      <xdr:nvSpPr>
        <xdr:cNvPr id="8" name="Flecha: pentágono 7">
          <a:extLst>
            <a:ext uri="{FF2B5EF4-FFF2-40B4-BE49-F238E27FC236}">
              <a16:creationId xmlns:a16="http://schemas.microsoft.com/office/drawing/2014/main" id="{D5356771-9250-4940-BF42-11602EF2D508}"/>
            </a:ext>
          </a:extLst>
        </xdr:cNvPr>
        <xdr:cNvSpPr/>
      </xdr:nvSpPr>
      <xdr:spPr>
        <a:xfrm>
          <a:off x="9086850" y="876300"/>
          <a:ext cx="257175" cy="1343025"/>
        </a:xfrm>
        <a:prstGeom prst="homePlate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oneCell">
    <xdr:from>
      <xdr:col>0</xdr:col>
      <xdr:colOff>276226</xdr:colOff>
      <xdr:row>0</xdr:row>
      <xdr:rowOff>66675</xdr:rowOff>
    </xdr:from>
    <xdr:to>
      <xdr:col>4</xdr:col>
      <xdr:colOff>171450</xdr:colOff>
      <xdr:row>6</xdr:row>
      <xdr:rowOff>175765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EB3F67FD-0A4A-459B-A1A0-48B518DB9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76226" y="66675"/>
          <a:ext cx="2943224" cy="1252090"/>
        </a:xfrm>
        <a:prstGeom prst="rect">
          <a:avLst/>
        </a:prstGeom>
        <a:ln w="28575">
          <a:solidFill>
            <a:srgbClr val="FFFF00"/>
          </a:solidFill>
        </a:ln>
      </xdr:spPr>
    </xdr:pic>
    <xdr:clientData/>
  </xdr:twoCellAnchor>
  <xdr:twoCellAnchor>
    <xdr:from>
      <xdr:col>5</xdr:col>
      <xdr:colOff>161925</xdr:colOff>
      <xdr:row>1</xdr:row>
      <xdr:rowOff>152400</xdr:rowOff>
    </xdr:from>
    <xdr:to>
      <xdr:col>12</xdr:col>
      <xdr:colOff>266700</xdr:colOff>
      <xdr:row>6</xdr:row>
      <xdr:rowOff>66675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FF387349-7063-4054-B0EE-F1919FF9CB7F}"/>
            </a:ext>
          </a:extLst>
        </xdr:cNvPr>
        <xdr:cNvSpPr txBox="1"/>
      </xdr:nvSpPr>
      <xdr:spPr>
        <a:xfrm>
          <a:off x="3971925" y="342900"/>
          <a:ext cx="5438775" cy="866775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2400" b="1" u="sng"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  <a:solidFill>
                <a:schemeClr val="bg1"/>
              </a:solidFill>
            </a:rPr>
            <a:t>INDICADORES DE GESTIÓN LOGÍSTICA CON FULL EXCEL</a:t>
          </a:r>
        </a:p>
      </xdr:txBody>
    </xdr:sp>
    <xdr:clientData/>
  </xdr:twoCellAnchor>
  <xdr:twoCellAnchor>
    <xdr:from>
      <xdr:col>0</xdr:col>
      <xdr:colOff>104775</xdr:colOff>
      <xdr:row>10</xdr:row>
      <xdr:rowOff>66675</xdr:rowOff>
    </xdr:from>
    <xdr:to>
      <xdr:col>3</xdr:col>
      <xdr:colOff>209550</xdr:colOff>
      <xdr:row>12</xdr:row>
      <xdr:rowOff>47624</xdr:rowOff>
    </xdr:to>
    <xdr:sp macro="" textlink="">
      <xdr:nvSpPr>
        <xdr:cNvPr id="12" name="Flecha: pentágono 11">
          <a:extLst>
            <a:ext uri="{FF2B5EF4-FFF2-40B4-BE49-F238E27FC236}">
              <a16:creationId xmlns:a16="http://schemas.microsoft.com/office/drawing/2014/main" id="{170DBAA4-623D-48BD-87D0-4FEC501936DC}"/>
            </a:ext>
          </a:extLst>
        </xdr:cNvPr>
        <xdr:cNvSpPr/>
      </xdr:nvSpPr>
      <xdr:spPr>
        <a:xfrm>
          <a:off x="104775" y="2162175"/>
          <a:ext cx="2390775" cy="361949"/>
        </a:xfrm>
        <a:prstGeom prst="homePlate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800" b="1"/>
            <a:t>1. INDICADOR</a:t>
          </a:r>
          <a:r>
            <a:rPr lang="es-PE" sz="800" b="1" baseline="0"/>
            <a:t> DE ERROR DE PRECISIÓN DE DEMANDA</a:t>
          </a:r>
          <a:endParaRPr lang="es-PE" sz="800" b="1"/>
        </a:p>
      </xdr:txBody>
    </xdr:sp>
    <xdr:clientData/>
  </xdr:twoCellAnchor>
  <xdr:twoCellAnchor>
    <xdr:from>
      <xdr:col>0</xdr:col>
      <xdr:colOff>104775</xdr:colOff>
      <xdr:row>12</xdr:row>
      <xdr:rowOff>171450</xdr:rowOff>
    </xdr:from>
    <xdr:to>
      <xdr:col>3</xdr:col>
      <xdr:colOff>209550</xdr:colOff>
      <xdr:row>14</xdr:row>
      <xdr:rowOff>152399</xdr:rowOff>
    </xdr:to>
    <xdr:sp macro="" textlink="">
      <xdr:nvSpPr>
        <xdr:cNvPr id="13" name="Flecha: pentágono 12">
          <a:extLst>
            <a:ext uri="{FF2B5EF4-FFF2-40B4-BE49-F238E27FC236}">
              <a16:creationId xmlns:a16="http://schemas.microsoft.com/office/drawing/2014/main" id="{6BA6B4BB-604D-47F3-9C72-79EDC4592A97}"/>
            </a:ext>
          </a:extLst>
        </xdr:cNvPr>
        <xdr:cNvSpPr/>
      </xdr:nvSpPr>
      <xdr:spPr>
        <a:xfrm>
          <a:off x="104775" y="2647950"/>
          <a:ext cx="2390775" cy="361949"/>
        </a:xfrm>
        <a:prstGeom prst="homePlate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800" b="1"/>
            <a:t>2. INDICADOR HIT RATE - PRESICIÓN ACIDA DEL CUMPLIMIENTO DEL FORECAST</a:t>
          </a:r>
        </a:p>
      </xdr:txBody>
    </xdr:sp>
    <xdr:clientData/>
  </xdr:twoCellAnchor>
  <xdr:twoCellAnchor>
    <xdr:from>
      <xdr:col>4</xdr:col>
      <xdr:colOff>333375</xdr:colOff>
      <xdr:row>10</xdr:row>
      <xdr:rowOff>76200</xdr:rowOff>
    </xdr:from>
    <xdr:to>
      <xdr:col>7</xdr:col>
      <xdr:colOff>438150</xdr:colOff>
      <xdr:row>12</xdr:row>
      <xdr:rowOff>57149</xdr:rowOff>
    </xdr:to>
    <xdr:sp macro="" textlink="">
      <xdr:nvSpPr>
        <xdr:cNvPr id="14" name="Flecha: pentágono 13">
          <a:extLst>
            <a:ext uri="{FF2B5EF4-FFF2-40B4-BE49-F238E27FC236}">
              <a16:creationId xmlns:a16="http://schemas.microsoft.com/office/drawing/2014/main" id="{CA8C79F2-A989-4C4B-9661-0C5C5457427A}"/>
            </a:ext>
          </a:extLst>
        </xdr:cNvPr>
        <xdr:cNvSpPr/>
      </xdr:nvSpPr>
      <xdr:spPr>
        <a:xfrm>
          <a:off x="3381375" y="2171700"/>
          <a:ext cx="2390775" cy="361949"/>
        </a:xfrm>
        <a:prstGeom prst="homePlate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800" b="1"/>
            <a:t>1. MESES DE INVENTARIO</a:t>
          </a:r>
        </a:p>
      </xdr:txBody>
    </xdr:sp>
    <xdr:clientData/>
  </xdr:twoCellAnchor>
  <xdr:twoCellAnchor>
    <xdr:from>
      <xdr:col>4</xdr:col>
      <xdr:colOff>333375</xdr:colOff>
      <xdr:row>12</xdr:row>
      <xdr:rowOff>104775</xdr:rowOff>
    </xdr:from>
    <xdr:to>
      <xdr:col>7</xdr:col>
      <xdr:colOff>438150</xdr:colOff>
      <xdr:row>14</xdr:row>
      <xdr:rowOff>85724</xdr:rowOff>
    </xdr:to>
    <xdr:sp macro="" textlink="">
      <xdr:nvSpPr>
        <xdr:cNvPr id="15" name="Flecha: pentágono 14">
          <a:extLst>
            <a:ext uri="{FF2B5EF4-FFF2-40B4-BE49-F238E27FC236}">
              <a16:creationId xmlns:a16="http://schemas.microsoft.com/office/drawing/2014/main" id="{2AEC6E38-EE39-4C40-8F53-1C077185301A}"/>
            </a:ext>
          </a:extLst>
        </xdr:cNvPr>
        <xdr:cNvSpPr/>
      </xdr:nvSpPr>
      <xdr:spPr>
        <a:xfrm>
          <a:off x="3381375" y="2581275"/>
          <a:ext cx="2390775" cy="361949"/>
        </a:xfrm>
        <a:prstGeom prst="homePlate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800" b="1"/>
            <a:t>2. ROTACIÓN DEL INVENTARIO</a:t>
          </a:r>
        </a:p>
      </xdr:txBody>
    </xdr:sp>
    <xdr:clientData/>
  </xdr:twoCellAnchor>
  <xdr:twoCellAnchor>
    <xdr:from>
      <xdr:col>4</xdr:col>
      <xdr:colOff>342900</xdr:colOff>
      <xdr:row>14</xdr:row>
      <xdr:rowOff>123825</xdr:rowOff>
    </xdr:from>
    <xdr:to>
      <xdr:col>7</xdr:col>
      <xdr:colOff>447675</xdr:colOff>
      <xdr:row>16</xdr:row>
      <xdr:rowOff>104774</xdr:rowOff>
    </xdr:to>
    <xdr:sp macro="" textlink="">
      <xdr:nvSpPr>
        <xdr:cNvPr id="16" name="Flecha: pentágono 15">
          <a:extLst>
            <a:ext uri="{FF2B5EF4-FFF2-40B4-BE49-F238E27FC236}">
              <a16:creationId xmlns:a16="http://schemas.microsoft.com/office/drawing/2014/main" id="{D9F7D267-DC7D-4888-B9F6-4C2C2B442CBD}"/>
            </a:ext>
          </a:extLst>
        </xdr:cNvPr>
        <xdr:cNvSpPr/>
      </xdr:nvSpPr>
      <xdr:spPr>
        <a:xfrm>
          <a:off x="3390900" y="2981325"/>
          <a:ext cx="2390775" cy="361949"/>
        </a:xfrm>
        <a:prstGeom prst="homePlate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800" b="1"/>
            <a:t>3. ERRORES DE PREVISIÓN DE COMPRAS</a:t>
          </a:r>
        </a:p>
      </xdr:txBody>
    </xdr:sp>
    <xdr:clientData/>
  </xdr:twoCellAnchor>
  <xdr:twoCellAnchor>
    <xdr:from>
      <xdr:col>4</xdr:col>
      <xdr:colOff>342900</xdr:colOff>
      <xdr:row>16</xdr:row>
      <xdr:rowOff>152400</xdr:rowOff>
    </xdr:from>
    <xdr:to>
      <xdr:col>7</xdr:col>
      <xdr:colOff>447675</xdr:colOff>
      <xdr:row>18</xdr:row>
      <xdr:rowOff>133349</xdr:rowOff>
    </xdr:to>
    <xdr:sp macro="" textlink="">
      <xdr:nvSpPr>
        <xdr:cNvPr id="17" name="Flecha: pentágono 16">
          <a:extLst>
            <a:ext uri="{FF2B5EF4-FFF2-40B4-BE49-F238E27FC236}">
              <a16:creationId xmlns:a16="http://schemas.microsoft.com/office/drawing/2014/main" id="{FBD6F93A-416B-4762-A2CA-A14097088AD9}"/>
            </a:ext>
          </a:extLst>
        </xdr:cNvPr>
        <xdr:cNvSpPr/>
      </xdr:nvSpPr>
      <xdr:spPr>
        <a:xfrm>
          <a:off x="3390900" y="3390900"/>
          <a:ext cx="2390775" cy="361949"/>
        </a:xfrm>
        <a:prstGeom prst="homePlate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800" b="1"/>
            <a:t>4. CUMPLIMIENTO DE PLAZO DE ENTREGA O LEAD TIME</a:t>
          </a:r>
        </a:p>
      </xdr:txBody>
    </xdr:sp>
    <xdr:clientData/>
  </xdr:twoCellAnchor>
  <xdr:twoCellAnchor>
    <xdr:from>
      <xdr:col>4</xdr:col>
      <xdr:colOff>342900</xdr:colOff>
      <xdr:row>18</xdr:row>
      <xdr:rowOff>171450</xdr:rowOff>
    </xdr:from>
    <xdr:to>
      <xdr:col>7</xdr:col>
      <xdr:colOff>447675</xdr:colOff>
      <xdr:row>20</xdr:row>
      <xdr:rowOff>152399</xdr:rowOff>
    </xdr:to>
    <xdr:sp macro="" textlink="">
      <xdr:nvSpPr>
        <xdr:cNvPr id="18" name="Flecha: pentágono 17">
          <a:extLst>
            <a:ext uri="{FF2B5EF4-FFF2-40B4-BE49-F238E27FC236}">
              <a16:creationId xmlns:a16="http://schemas.microsoft.com/office/drawing/2014/main" id="{146063AC-4763-4799-8C6D-A9F696F26374}"/>
            </a:ext>
          </a:extLst>
        </xdr:cNvPr>
        <xdr:cNvSpPr/>
      </xdr:nvSpPr>
      <xdr:spPr>
        <a:xfrm>
          <a:off x="3390900" y="3790950"/>
          <a:ext cx="2390775" cy="361949"/>
        </a:xfrm>
        <a:prstGeom prst="homePlate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800" b="1"/>
            <a:t>5. TIEMPO PROMEDIO DE ABASTECIMIENTO</a:t>
          </a:r>
        </a:p>
      </xdr:txBody>
    </xdr:sp>
    <xdr:clientData/>
  </xdr:twoCellAnchor>
  <xdr:twoCellAnchor>
    <xdr:from>
      <xdr:col>8</xdr:col>
      <xdr:colOff>409575</xdr:colOff>
      <xdr:row>10</xdr:row>
      <xdr:rowOff>38100</xdr:rowOff>
    </xdr:from>
    <xdr:to>
      <xdr:col>11</xdr:col>
      <xdr:colOff>514350</xdr:colOff>
      <xdr:row>12</xdr:row>
      <xdr:rowOff>19049</xdr:rowOff>
    </xdr:to>
    <xdr:sp macro="" textlink="">
      <xdr:nvSpPr>
        <xdr:cNvPr id="19" name="Flecha: pentágono 18">
          <a:extLst>
            <a:ext uri="{FF2B5EF4-FFF2-40B4-BE49-F238E27FC236}">
              <a16:creationId xmlns:a16="http://schemas.microsoft.com/office/drawing/2014/main" id="{850EE80D-1B83-48C0-9AC0-A7436A549FA5}"/>
            </a:ext>
          </a:extLst>
        </xdr:cNvPr>
        <xdr:cNvSpPr/>
      </xdr:nvSpPr>
      <xdr:spPr>
        <a:xfrm>
          <a:off x="6505575" y="1943100"/>
          <a:ext cx="2390775" cy="361949"/>
        </a:xfrm>
        <a:prstGeom prst="homePlate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800" b="1"/>
            <a:t>1. EXACTITUD DEL REGISTRO DE INVENTARIOS</a:t>
          </a:r>
        </a:p>
      </xdr:txBody>
    </xdr:sp>
    <xdr:clientData/>
  </xdr:twoCellAnchor>
  <xdr:twoCellAnchor>
    <xdr:from>
      <xdr:col>8</xdr:col>
      <xdr:colOff>409575</xdr:colOff>
      <xdr:row>12</xdr:row>
      <xdr:rowOff>66675</xdr:rowOff>
    </xdr:from>
    <xdr:to>
      <xdr:col>11</xdr:col>
      <xdr:colOff>514350</xdr:colOff>
      <xdr:row>14</xdr:row>
      <xdr:rowOff>47624</xdr:rowOff>
    </xdr:to>
    <xdr:sp macro="" textlink="">
      <xdr:nvSpPr>
        <xdr:cNvPr id="20" name="Flecha: pentágono 19">
          <a:extLst>
            <a:ext uri="{FF2B5EF4-FFF2-40B4-BE49-F238E27FC236}">
              <a16:creationId xmlns:a16="http://schemas.microsoft.com/office/drawing/2014/main" id="{979C6278-6657-40EE-8D71-A36D75A243E0}"/>
            </a:ext>
          </a:extLst>
        </xdr:cNvPr>
        <xdr:cNvSpPr/>
      </xdr:nvSpPr>
      <xdr:spPr>
        <a:xfrm>
          <a:off x="6505575" y="2352675"/>
          <a:ext cx="2390775" cy="361949"/>
        </a:xfrm>
        <a:prstGeom prst="homePlate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800" b="1"/>
            <a:t>2. TIEMPO PROMEDIO DE PREPARACIÓN DE UN PEDIDO</a:t>
          </a:r>
        </a:p>
      </xdr:txBody>
    </xdr:sp>
    <xdr:clientData/>
  </xdr:twoCellAnchor>
  <xdr:twoCellAnchor>
    <xdr:from>
      <xdr:col>8</xdr:col>
      <xdr:colOff>419100</xdr:colOff>
      <xdr:row>14</xdr:row>
      <xdr:rowOff>85725</xdr:rowOff>
    </xdr:from>
    <xdr:to>
      <xdr:col>11</xdr:col>
      <xdr:colOff>523875</xdr:colOff>
      <xdr:row>16</xdr:row>
      <xdr:rowOff>66674</xdr:rowOff>
    </xdr:to>
    <xdr:sp macro="" textlink="">
      <xdr:nvSpPr>
        <xdr:cNvPr id="21" name="Flecha: pentágono 20">
          <a:extLst>
            <a:ext uri="{FF2B5EF4-FFF2-40B4-BE49-F238E27FC236}">
              <a16:creationId xmlns:a16="http://schemas.microsoft.com/office/drawing/2014/main" id="{9DBBCB36-30AF-4ABD-A327-4D086B117545}"/>
            </a:ext>
          </a:extLst>
        </xdr:cNvPr>
        <xdr:cNvSpPr/>
      </xdr:nvSpPr>
      <xdr:spPr>
        <a:xfrm>
          <a:off x="6515100" y="2752725"/>
          <a:ext cx="2390775" cy="361949"/>
        </a:xfrm>
        <a:prstGeom prst="homePlate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800" b="1"/>
            <a:t>3. % DE PEDIDOS PREPARADOS EN FORMA CORRECTA</a:t>
          </a:r>
        </a:p>
        <a:p>
          <a:pPr algn="l"/>
          <a:endParaRPr lang="es-PE" sz="800" b="1"/>
        </a:p>
      </xdr:txBody>
    </xdr:sp>
    <xdr:clientData/>
  </xdr:twoCellAnchor>
  <xdr:twoCellAnchor>
    <xdr:from>
      <xdr:col>8</xdr:col>
      <xdr:colOff>419100</xdr:colOff>
      <xdr:row>16</xdr:row>
      <xdr:rowOff>114300</xdr:rowOff>
    </xdr:from>
    <xdr:to>
      <xdr:col>11</xdr:col>
      <xdr:colOff>523875</xdr:colOff>
      <xdr:row>18</xdr:row>
      <xdr:rowOff>95249</xdr:rowOff>
    </xdr:to>
    <xdr:sp macro="" textlink="">
      <xdr:nvSpPr>
        <xdr:cNvPr id="22" name="Flecha: pentágono 21">
          <a:extLst>
            <a:ext uri="{FF2B5EF4-FFF2-40B4-BE49-F238E27FC236}">
              <a16:creationId xmlns:a16="http://schemas.microsoft.com/office/drawing/2014/main" id="{CD5CE3C6-5B98-4C67-818B-DAA0652765D1}"/>
            </a:ext>
          </a:extLst>
        </xdr:cNvPr>
        <xdr:cNvSpPr/>
      </xdr:nvSpPr>
      <xdr:spPr>
        <a:xfrm>
          <a:off x="6515100" y="3162300"/>
          <a:ext cx="2390775" cy="361949"/>
        </a:xfrm>
        <a:prstGeom prst="homePlate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800" b="1"/>
            <a:t>4. NRO DE PEDIDOS PREPARADOS X PERSONA</a:t>
          </a:r>
        </a:p>
      </xdr:txBody>
    </xdr:sp>
    <xdr:clientData/>
  </xdr:twoCellAnchor>
  <xdr:twoCellAnchor>
    <xdr:from>
      <xdr:col>8</xdr:col>
      <xdr:colOff>419100</xdr:colOff>
      <xdr:row>18</xdr:row>
      <xdr:rowOff>133350</xdr:rowOff>
    </xdr:from>
    <xdr:to>
      <xdr:col>11</xdr:col>
      <xdr:colOff>523875</xdr:colOff>
      <xdr:row>20</xdr:row>
      <xdr:rowOff>114299</xdr:rowOff>
    </xdr:to>
    <xdr:sp macro="" textlink="">
      <xdr:nvSpPr>
        <xdr:cNvPr id="23" name="Flecha: pentágono 22">
          <a:extLst>
            <a:ext uri="{FF2B5EF4-FFF2-40B4-BE49-F238E27FC236}">
              <a16:creationId xmlns:a16="http://schemas.microsoft.com/office/drawing/2014/main" id="{123E75C2-5F27-4B0E-9843-D36A28367924}"/>
            </a:ext>
          </a:extLst>
        </xdr:cNvPr>
        <xdr:cNvSpPr/>
      </xdr:nvSpPr>
      <xdr:spPr>
        <a:xfrm>
          <a:off x="6515100" y="3562350"/>
          <a:ext cx="2390775" cy="361949"/>
        </a:xfrm>
        <a:prstGeom prst="homePlate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800" b="1"/>
            <a:t>5. % DE UTILIZACIÓN DE ALMACÉN</a:t>
          </a:r>
        </a:p>
      </xdr:txBody>
    </xdr:sp>
    <xdr:clientData/>
  </xdr:twoCellAnchor>
  <xdr:twoCellAnchor>
    <xdr:from>
      <xdr:col>12</xdr:col>
      <xdr:colOff>485775</xdr:colOff>
      <xdr:row>10</xdr:row>
      <xdr:rowOff>28575</xdr:rowOff>
    </xdr:from>
    <xdr:to>
      <xdr:col>15</xdr:col>
      <xdr:colOff>590550</xdr:colOff>
      <xdr:row>12</xdr:row>
      <xdr:rowOff>9524</xdr:rowOff>
    </xdr:to>
    <xdr:sp macro="" textlink="">
      <xdr:nvSpPr>
        <xdr:cNvPr id="24" name="Flecha: pentágono 23">
          <a:extLst>
            <a:ext uri="{FF2B5EF4-FFF2-40B4-BE49-F238E27FC236}">
              <a16:creationId xmlns:a16="http://schemas.microsoft.com/office/drawing/2014/main" id="{01DCAEE4-829D-4B05-B5FB-A0BDB52B1772}"/>
            </a:ext>
          </a:extLst>
        </xdr:cNvPr>
        <xdr:cNvSpPr/>
      </xdr:nvSpPr>
      <xdr:spPr>
        <a:xfrm>
          <a:off x="9629775" y="1933575"/>
          <a:ext cx="2390775" cy="361949"/>
        </a:xfrm>
        <a:prstGeom prst="homePlate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800" b="1"/>
            <a:t>1. % UTILIZACIÓN DEL TRANSPORTE</a:t>
          </a:r>
        </a:p>
      </xdr:txBody>
    </xdr:sp>
    <xdr:clientData/>
  </xdr:twoCellAnchor>
  <xdr:twoCellAnchor>
    <xdr:from>
      <xdr:col>12</xdr:col>
      <xdr:colOff>485775</xdr:colOff>
      <xdr:row>12</xdr:row>
      <xdr:rowOff>57150</xdr:rowOff>
    </xdr:from>
    <xdr:to>
      <xdr:col>15</xdr:col>
      <xdr:colOff>590550</xdr:colOff>
      <xdr:row>14</xdr:row>
      <xdr:rowOff>38099</xdr:rowOff>
    </xdr:to>
    <xdr:sp macro="" textlink="">
      <xdr:nvSpPr>
        <xdr:cNvPr id="25" name="Flecha: pentágono 24">
          <a:extLst>
            <a:ext uri="{FF2B5EF4-FFF2-40B4-BE49-F238E27FC236}">
              <a16:creationId xmlns:a16="http://schemas.microsoft.com/office/drawing/2014/main" id="{0603FB56-9E22-41DB-A739-521EC2FC5953}"/>
            </a:ext>
          </a:extLst>
        </xdr:cNvPr>
        <xdr:cNvSpPr/>
      </xdr:nvSpPr>
      <xdr:spPr>
        <a:xfrm>
          <a:off x="9629775" y="2343150"/>
          <a:ext cx="2390775" cy="361949"/>
        </a:xfrm>
        <a:prstGeom prst="homePlate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800" b="1"/>
            <a:t>2. % ENTREGAS A TIEMPO</a:t>
          </a:r>
        </a:p>
      </xdr:txBody>
    </xdr:sp>
    <xdr:clientData/>
  </xdr:twoCellAnchor>
  <xdr:twoCellAnchor>
    <xdr:from>
      <xdr:col>12</xdr:col>
      <xdr:colOff>495300</xdr:colOff>
      <xdr:row>14</xdr:row>
      <xdr:rowOff>76200</xdr:rowOff>
    </xdr:from>
    <xdr:to>
      <xdr:col>15</xdr:col>
      <xdr:colOff>600075</xdr:colOff>
      <xdr:row>16</xdr:row>
      <xdr:rowOff>57149</xdr:rowOff>
    </xdr:to>
    <xdr:sp macro="" textlink="">
      <xdr:nvSpPr>
        <xdr:cNvPr id="26" name="Flecha: pentágono 25">
          <a:extLst>
            <a:ext uri="{FF2B5EF4-FFF2-40B4-BE49-F238E27FC236}">
              <a16:creationId xmlns:a16="http://schemas.microsoft.com/office/drawing/2014/main" id="{DD167210-29B9-4F16-A40A-98C3C9D0A478}"/>
            </a:ext>
          </a:extLst>
        </xdr:cNvPr>
        <xdr:cNvSpPr/>
      </xdr:nvSpPr>
      <xdr:spPr>
        <a:xfrm>
          <a:off x="9639300" y="2743200"/>
          <a:ext cx="2390775" cy="361949"/>
        </a:xfrm>
        <a:prstGeom prst="homePlate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800" b="1"/>
            <a:t>3. % ENTREGAS CONFORMES</a:t>
          </a:r>
        </a:p>
        <a:p>
          <a:pPr algn="l"/>
          <a:endParaRPr lang="es-PE" sz="800" b="1"/>
        </a:p>
      </xdr:txBody>
    </xdr:sp>
    <xdr:clientData/>
  </xdr:twoCellAnchor>
  <xdr:twoCellAnchor>
    <xdr:from>
      <xdr:col>12</xdr:col>
      <xdr:colOff>495300</xdr:colOff>
      <xdr:row>16</xdr:row>
      <xdr:rowOff>104775</xdr:rowOff>
    </xdr:from>
    <xdr:to>
      <xdr:col>15</xdr:col>
      <xdr:colOff>600075</xdr:colOff>
      <xdr:row>18</xdr:row>
      <xdr:rowOff>85724</xdr:rowOff>
    </xdr:to>
    <xdr:sp macro="" textlink="">
      <xdr:nvSpPr>
        <xdr:cNvPr id="27" name="Flecha: pentágono 26">
          <a:extLst>
            <a:ext uri="{FF2B5EF4-FFF2-40B4-BE49-F238E27FC236}">
              <a16:creationId xmlns:a16="http://schemas.microsoft.com/office/drawing/2014/main" id="{89A342A0-8956-4E2C-9136-D926A6A73C5D}"/>
            </a:ext>
          </a:extLst>
        </xdr:cNvPr>
        <xdr:cNvSpPr/>
      </xdr:nvSpPr>
      <xdr:spPr>
        <a:xfrm>
          <a:off x="9639300" y="3152775"/>
          <a:ext cx="2390775" cy="361949"/>
        </a:xfrm>
        <a:prstGeom prst="homePlate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800" b="1"/>
            <a:t>4. OTIF - ON TIME IN FULL</a:t>
          </a:r>
        </a:p>
      </xdr:txBody>
    </xdr:sp>
    <xdr:clientData/>
  </xdr:twoCellAnchor>
  <xdr:twoCellAnchor>
    <xdr:from>
      <xdr:col>12</xdr:col>
      <xdr:colOff>495300</xdr:colOff>
      <xdr:row>18</xdr:row>
      <xdr:rowOff>123825</xdr:rowOff>
    </xdr:from>
    <xdr:to>
      <xdr:col>15</xdr:col>
      <xdr:colOff>600075</xdr:colOff>
      <xdr:row>20</xdr:row>
      <xdr:rowOff>104774</xdr:rowOff>
    </xdr:to>
    <xdr:sp macro="" textlink="">
      <xdr:nvSpPr>
        <xdr:cNvPr id="28" name="Flecha: pentágono 27">
          <a:extLst>
            <a:ext uri="{FF2B5EF4-FFF2-40B4-BE49-F238E27FC236}">
              <a16:creationId xmlns:a16="http://schemas.microsoft.com/office/drawing/2014/main" id="{405EF6E9-8F34-4A39-ADC8-3ACA378C42E0}"/>
            </a:ext>
          </a:extLst>
        </xdr:cNvPr>
        <xdr:cNvSpPr/>
      </xdr:nvSpPr>
      <xdr:spPr>
        <a:xfrm>
          <a:off x="9639300" y="3552825"/>
          <a:ext cx="2390775" cy="361949"/>
        </a:xfrm>
        <a:prstGeom prst="homePlate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800" b="1"/>
            <a:t>5. COSTOS POR KM, POR PEDIDO,</a:t>
          </a:r>
          <a:r>
            <a:rPr lang="es-PE" sz="800" b="1" baseline="0"/>
            <a:t> POR KG</a:t>
          </a:r>
          <a:endParaRPr lang="es-PE" sz="800" b="1"/>
        </a:p>
      </xdr:txBody>
    </xdr:sp>
    <xdr:clientData/>
  </xdr:twoCellAnchor>
  <xdr:twoCellAnchor editAs="oneCell">
    <xdr:from>
      <xdr:col>13</xdr:col>
      <xdr:colOff>323850</xdr:colOff>
      <xdr:row>0</xdr:row>
      <xdr:rowOff>9525</xdr:rowOff>
    </xdr:from>
    <xdr:to>
      <xdr:col>15</xdr:col>
      <xdr:colOff>161657</xdr:colOff>
      <xdr:row>7</xdr:row>
      <xdr:rowOff>37832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9ECF404E-3C04-4ADC-BAD5-0DC18507D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229850" y="9525"/>
          <a:ext cx="1361807" cy="13618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4</xdr:row>
      <xdr:rowOff>47625</xdr:rowOff>
    </xdr:from>
    <xdr:to>
      <xdr:col>4</xdr:col>
      <xdr:colOff>19050</xdr:colOff>
      <xdr:row>9</xdr:row>
      <xdr:rowOff>19050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F29C5F-90F8-42A7-BF25-F86ACF5C5A9F}"/>
            </a:ext>
          </a:extLst>
        </xdr:cNvPr>
        <xdr:cNvSpPr/>
      </xdr:nvSpPr>
      <xdr:spPr>
        <a:xfrm>
          <a:off x="200025" y="742950"/>
          <a:ext cx="2324100" cy="73342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200" b="1">
              <a:solidFill>
                <a:schemeClr val="bg1"/>
              </a:solidFill>
            </a:rPr>
            <a:t>1. INDICADOR DE ERROR DE PRECISIÓN DE LA DEMANDA</a:t>
          </a:r>
        </a:p>
      </xdr:txBody>
    </xdr:sp>
    <xdr:clientData/>
  </xdr:twoCellAnchor>
  <xdr:twoCellAnchor>
    <xdr:from>
      <xdr:col>4</xdr:col>
      <xdr:colOff>247650</xdr:colOff>
      <xdr:row>4</xdr:row>
      <xdr:rowOff>28575</xdr:rowOff>
    </xdr:from>
    <xdr:to>
      <xdr:col>7</xdr:col>
      <xdr:colOff>285750</xdr:colOff>
      <xdr:row>9</xdr:row>
      <xdr:rowOff>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3EBAEC-4E0C-4EAF-B2AE-489D633FED83}"/>
            </a:ext>
          </a:extLst>
        </xdr:cNvPr>
        <xdr:cNvSpPr/>
      </xdr:nvSpPr>
      <xdr:spPr>
        <a:xfrm>
          <a:off x="2752725" y="723900"/>
          <a:ext cx="2324100" cy="733425"/>
        </a:xfrm>
        <a:prstGeom prst="roundRect">
          <a:avLst/>
        </a:prstGeom>
        <a:solidFill>
          <a:srgbClr val="00B05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200" b="1">
              <a:solidFill>
                <a:schemeClr val="bg1"/>
              </a:solidFill>
            </a:rPr>
            <a:t>2. INDICADOR HIT RATE - PRESICIÓN ACIDA DEL CUMPLIMIENTO DEL FORECAST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47625</xdr:rowOff>
    </xdr:from>
    <xdr:to>
      <xdr:col>4</xdr:col>
      <xdr:colOff>47625</xdr:colOff>
      <xdr:row>9</xdr:row>
      <xdr:rowOff>19050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4AEAFD-3886-46F3-AD35-EB1DBDD7E077}"/>
            </a:ext>
          </a:extLst>
        </xdr:cNvPr>
        <xdr:cNvSpPr/>
      </xdr:nvSpPr>
      <xdr:spPr>
        <a:xfrm>
          <a:off x="161925" y="742950"/>
          <a:ext cx="2324100" cy="73342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200" b="1">
              <a:solidFill>
                <a:schemeClr val="bg1"/>
              </a:solidFill>
            </a:rPr>
            <a:t>1. MESES DE INVENTARIO</a:t>
          </a:r>
        </a:p>
      </xdr:txBody>
    </xdr:sp>
    <xdr:clientData/>
  </xdr:twoCellAnchor>
  <xdr:twoCellAnchor>
    <xdr:from>
      <xdr:col>4</xdr:col>
      <xdr:colOff>152400</xdr:colOff>
      <xdr:row>4</xdr:row>
      <xdr:rowOff>28575</xdr:rowOff>
    </xdr:from>
    <xdr:to>
      <xdr:col>7</xdr:col>
      <xdr:colOff>190500</xdr:colOff>
      <xdr:row>9</xdr:row>
      <xdr:rowOff>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76E86D-1ECA-4A34-9124-9E1389FFD46F}"/>
            </a:ext>
          </a:extLst>
        </xdr:cNvPr>
        <xdr:cNvSpPr/>
      </xdr:nvSpPr>
      <xdr:spPr>
        <a:xfrm>
          <a:off x="2590800" y="723900"/>
          <a:ext cx="2324100" cy="733425"/>
        </a:xfrm>
        <a:prstGeom prst="roundRect">
          <a:avLst/>
        </a:prstGeom>
        <a:solidFill>
          <a:srgbClr val="00B05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200" b="1">
              <a:solidFill>
                <a:schemeClr val="bg1"/>
              </a:solidFill>
            </a:rPr>
            <a:t>2. ROTACIÓN DEL</a:t>
          </a:r>
          <a:r>
            <a:rPr lang="es-PE" sz="1200" b="1" baseline="0">
              <a:solidFill>
                <a:schemeClr val="bg1"/>
              </a:solidFill>
            </a:rPr>
            <a:t> INVENTARIO</a:t>
          </a:r>
          <a:endParaRPr lang="es-PE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295275</xdr:colOff>
      <xdr:row>4</xdr:row>
      <xdr:rowOff>9525</xdr:rowOff>
    </xdr:from>
    <xdr:to>
      <xdr:col>10</xdr:col>
      <xdr:colOff>333375</xdr:colOff>
      <xdr:row>8</xdr:row>
      <xdr:rowOff>133350</xdr:rowOff>
    </xdr:to>
    <xdr:sp macro="" textlink="">
      <xdr:nvSpPr>
        <xdr:cNvPr id="6" name="Rectángulo: esquinas redondeada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C08D7D9-7EEE-45BF-934D-C258BF3DB9A4}"/>
            </a:ext>
          </a:extLst>
        </xdr:cNvPr>
        <xdr:cNvSpPr/>
      </xdr:nvSpPr>
      <xdr:spPr>
        <a:xfrm>
          <a:off x="5019675" y="704850"/>
          <a:ext cx="2324100" cy="7334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200" b="1">
              <a:solidFill>
                <a:schemeClr val="bg1"/>
              </a:solidFill>
            </a:rPr>
            <a:t>3. ERRORES DE PREVISIÓN DE COMPRAS</a:t>
          </a:r>
        </a:p>
      </xdr:txBody>
    </xdr:sp>
    <xdr:clientData/>
  </xdr:twoCellAnchor>
  <xdr:twoCellAnchor>
    <xdr:from>
      <xdr:col>10</xdr:col>
      <xdr:colOff>457200</xdr:colOff>
      <xdr:row>3</xdr:row>
      <xdr:rowOff>142875</xdr:rowOff>
    </xdr:from>
    <xdr:to>
      <xdr:col>13</xdr:col>
      <xdr:colOff>495300</xdr:colOff>
      <xdr:row>8</xdr:row>
      <xdr:rowOff>114300</xdr:rowOff>
    </xdr:to>
    <xdr:sp macro="" textlink="">
      <xdr:nvSpPr>
        <xdr:cNvPr id="7" name="Rectángulo: esquinas redondeadas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74AD1D1-5CEC-44F8-9B33-7B1DC52EE54D}"/>
            </a:ext>
          </a:extLst>
        </xdr:cNvPr>
        <xdr:cNvSpPr/>
      </xdr:nvSpPr>
      <xdr:spPr>
        <a:xfrm>
          <a:off x="7467600" y="685800"/>
          <a:ext cx="2324100" cy="73342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200" b="1">
              <a:solidFill>
                <a:schemeClr val="bg1"/>
              </a:solidFill>
            </a:rPr>
            <a:t>4. CUMPLIMIENTO DE PLAZO DE ENTREGA O LEAD TIME</a:t>
          </a:r>
        </a:p>
      </xdr:txBody>
    </xdr:sp>
    <xdr:clientData/>
  </xdr:twoCellAnchor>
  <xdr:twoCellAnchor>
    <xdr:from>
      <xdr:col>13</xdr:col>
      <xdr:colOff>638175</xdr:colOff>
      <xdr:row>3</xdr:row>
      <xdr:rowOff>104775</xdr:rowOff>
    </xdr:from>
    <xdr:to>
      <xdr:col>16</xdr:col>
      <xdr:colOff>676275</xdr:colOff>
      <xdr:row>8</xdr:row>
      <xdr:rowOff>76200</xdr:rowOff>
    </xdr:to>
    <xdr:sp macro="" textlink="">
      <xdr:nvSpPr>
        <xdr:cNvPr id="8" name="Rectángulo: esquinas redondeadas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F30FBB3-C623-4813-9742-A7F947381DC2}"/>
            </a:ext>
          </a:extLst>
        </xdr:cNvPr>
        <xdr:cNvSpPr/>
      </xdr:nvSpPr>
      <xdr:spPr>
        <a:xfrm>
          <a:off x="9934575" y="647700"/>
          <a:ext cx="2324100" cy="733425"/>
        </a:xfrm>
        <a:prstGeom prst="roundRect">
          <a:avLst/>
        </a:prstGeom>
        <a:solidFill>
          <a:schemeClr val="tx1">
            <a:lumMod val="85000"/>
            <a:lumOff val="15000"/>
          </a:schemeClr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200" b="1">
              <a:solidFill>
                <a:schemeClr val="bg1"/>
              </a:solidFill>
            </a:rPr>
            <a:t>5. TIEMPO PROMEDIO DE ABASTECIMIENTO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47625</xdr:rowOff>
    </xdr:from>
    <xdr:to>
      <xdr:col>4</xdr:col>
      <xdr:colOff>57150</xdr:colOff>
      <xdr:row>8</xdr:row>
      <xdr:rowOff>19050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3C1843-0BD5-4269-9D4C-56515B6E5191}"/>
            </a:ext>
          </a:extLst>
        </xdr:cNvPr>
        <xdr:cNvSpPr/>
      </xdr:nvSpPr>
      <xdr:spPr>
        <a:xfrm>
          <a:off x="228600" y="742950"/>
          <a:ext cx="2324100" cy="73342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200" b="1">
              <a:solidFill>
                <a:schemeClr val="bg1"/>
              </a:solidFill>
            </a:rPr>
            <a:t>1. EXACTITUD DEL REGISTRO DE INVENTARIOS</a:t>
          </a:r>
        </a:p>
      </xdr:txBody>
    </xdr:sp>
    <xdr:clientData/>
  </xdr:twoCellAnchor>
  <xdr:twoCellAnchor>
    <xdr:from>
      <xdr:col>4</xdr:col>
      <xdr:colOff>152400</xdr:colOff>
      <xdr:row>3</xdr:row>
      <xdr:rowOff>28575</xdr:rowOff>
    </xdr:from>
    <xdr:to>
      <xdr:col>7</xdr:col>
      <xdr:colOff>190500</xdr:colOff>
      <xdr:row>8</xdr:row>
      <xdr:rowOff>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95F066-6179-4B19-86E7-726FFCE3F9A9}"/>
            </a:ext>
          </a:extLst>
        </xdr:cNvPr>
        <xdr:cNvSpPr/>
      </xdr:nvSpPr>
      <xdr:spPr>
        <a:xfrm>
          <a:off x="2647950" y="723900"/>
          <a:ext cx="2324100" cy="733425"/>
        </a:xfrm>
        <a:prstGeom prst="roundRect">
          <a:avLst/>
        </a:prstGeom>
        <a:solidFill>
          <a:srgbClr val="00B05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200" b="1">
              <a:solidFill>
                <a:schemeClr val="bg1"/>
              </a:solidFill>
            </a:rPr>
            <a:t>2. TIEMPO PROMEDIO DE PREPARACIÓN DE UN PEDIDO</a:t>
          </a:r>
        </a:p>
      </xdr:txBody>
    </xdr:sp>
    <xdr:clientData/>
  </xdr:twoCellAnchor>
  <xdr:twoCellAnchor>
    <xdr:from>
      <xdr:col>7</xdr:col>
      <xdr:colOff>285750</xdr:colOff>
      <xdr:row>3</xdr:row>
      <xdr:rowOff>9525</xdr:rowOff>
    </xdr:from>
    <xdr:to>
      <xdr:col>10</xdr:col>
      <xdr:colOff>323850</xdr:colOff>
      <xdr:row>7</xdr:row>
      <xdr:rowOff>133350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F5C358-BCE5-41BE-A4A0-B6CB6822C054}"/>
            </a:ext>
          </a:extLst>
        </xdr:cNvPr>
        <xdr:cNvSpPr/>
      </xdr:nvSpPr>
      <xdr:spPr>
        <a:xfrm>
          <a:off x="5067300" y="704850"/>
          <a:ext cx="2324100" cy="7334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200" b="1">
              <a:solidFill>
                <a:schemeClr val="bg1"/>
              </a:solidFill>
            </a:rPr>
            <a:t>3. % DE PEDIDOS PREPARADOS EN FORMA CORRECTA</a:t>
          </a:r>
        </a:p>
      </xdr:txBody>
    </xdr:sp>
    <xdr:clientData/>
  </xdr:twoCellAnchor>
  <xdr:twoCellAnchor>
    <xdr:from>
      <xdr:col>10</xdr:col>
      <xdr:colOff>428625</xdr:colOff>
      <xdr:row>3</xdr:row>
      <xdr:rowOff>0</xdr:rowOff>
    </xdr:from>
    <xdr:to>
      <xdr:col>13</xdr:col>
      <xdr:colOff>466725</xdr:colOff>
      <xdr:row>7</xdr:row>
      <xdr:rowOff>114300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3C17A65-57EB-4EEA-A388-0EE3F5AFAC8E}"/>
            </a:ext>
          </a:extLst>
        </xdr:cNvPr>
        <xdr:cNvSpPr/>
      </xdr:nvSpPr>
      <xdr:spPr>
        <a:xfrm>
          <a:off x="7496175" y="685800"/>
          <a:ext cx="2324100" cy="73342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200" b="1">
              <a:solidFill>
                <a:schemeClr val="bg1"/>
              </a:solidFill>
            </a:rPr>
            <a:t>4. NRO</a:t>
          </a:r>
          <a:r>
            <a:rPr lang="es-PE" sz="1200" b="1" baseline="0">
              <a:solidFill>
                <a:schemeClr val="bg1"/>
              </a:solidFill>
            </a:rPr>
            <a:t> DE PEDIDOS PREPARADOS X PERSONA</a:t>
          </a:r>
          <a:endParaRPr lang="es-PE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13</xdr:col>
      <xdr:colOff>561975</xdr:colOff>
      <xdr:row>3</xdr:row>
      <xdr:rowOff>9525</xdr:rowOff>
    </xdr:from>
    <xdr:to>
      <xdr:col>16</xdr:col>
      <xdr:colOff>600075</xdr:colOff>
      <xdr:row>7</xdr:row>
      <xdr:rowOff>133350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898302A-804B-48AC-A03D-BDFB77E8AD70}"/>
            </a:ext>
          </a:extLst>
        </xdr:cNvPr>
        <xdr:cNvSpPr/>
      </xdr:nvSpPr>
      <xdr:spPr>
        <a:xfrm>
          <a:off x="9915525" y="704850"/>
          <a:ext cx="2324100" cy="733425"/>
        </a:xfrm>
        <a:prstGeom prst="roundRect">
          <a:avLst/>
        </a:prstGeom>
        <a:solidFill>
          <a:srgbClr val="7030A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200" b="1">
              <a:solidFill>
                <a:schemeClr val="bg1"/>
              </a:solidFill>
            </a:rPr>
            <a:t>5. % DE UTILIZACIÓN</a:t>
          </a:r>
          <a:r>
            <a:rPr lang="es-PE" sz="1200" b="1" baseline="0">
              <a:solidFill>
                <a:schemeClr val="bg1"/>
              </a:solidFill>
            </a:rPr>
            <a:t> DE ALMACÉN</a:t>
          </a:r>
          <a:endParaRPr lang="es-PE" sz="1200" b="1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47625</xdr:rowOff>
    </xdr:from>
    <xdr:to>
      <xdr:col>4</xdr:col>
      <xdr:colOff>57150</xdr:colOff>
      <xdr:row>8</xdr:row>
      <xdr:rowOff>19050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1813DA-A44C-4309-AC5F-033074CE1B6D}"/>
            </a:ext>
          </a:extLst>
        </xdr:cNvPr>
        <xdr:cNvSpPr/>
      </xdr:nvSpPr>
      <xdr:spPr>
        <a:xfrm>
          <a:off x="228600" y="590550"/>
          <a:ext cx="2324100" cy="73342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200" b="1">
              <a:solidFill>
                <a:schemeClr val="bg1"/>
              </a:solidFill>
            </a:rPr>
            <a:t>1. % UTILIZACIÓN DEL TRANSPORTE</a:t>
          </a:r>
        </a:p>
      </xdr:txBody>
    </xdr:sp>
    <xdr:clientData/>
  </xdr:twoCellAnchor>
  <xdr:twoCellAnchor>
    <xdr:from>
      <xdr:col>4</xdr:col>
      <xdr:colOff>152400</xdr:colOff>
      <xdr:row>3</xdr:row>
      <xdr:rowOff>28575</xdr:rowOff>
    </xdr:from>
    <xdr:to>
      <xdr:col>7</xdr:col>
      <xdr:colOff>190500</xdr:colOff>
      <xdr:row>8</xdr:row>
      <xdr:rowOff>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C576BC-DE58-4899-ACFD-24A4AA045F76}"/>
            </a:ext>
          </a:extLst>
        </xdr:cNvPr>
        <xdr:cNvSpPr/>
      </xdr:nvSpPr>
      <xdr:spPr>
        <a:xfrm>
          <a:off x="2676525" y="571500"/>
          <a:ext cx="2324100" cy="733425"/>
        </a:xfrm>
        <a:prstGeom prst="roundRect">
          <a:avLst/>
        </a:prstGeom>
        <a:solidFill>
          <a:srgbClr val="00B05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200" b="1">
              <a:solidFill>
                <a:schemeClr val="bg1"/>
              </a:solidFill>
            </a:rPr>
            <a:t>2. % ENTREGAS A TIEMPO</a:t>
          </a:r>
        </a:p>
      </xdr:txBody>
    </xdr:sp>
    <xdr:clientData/>
  </xdr:twoCellAnchor>
  <xdr:twoCellAnchor>
    <xdr:from>
      <xdr:col>7</xdr:col>
      <xdr:colOff>285750</xdr:colOff>
      <xdr:row>3</xdr:row>
      <xdr:rowOff>9525</xdr:rowOff>
    </xdr:from>
    <xdr:to>
      <xdr:col>10</xdr:col>
      <xdr:colOff>323850</xdr:colOff>
      <xdr:row>7</xdr:row>
      <xdr:rowOff>133350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40C2F48-6B00-4459-B4BD-2DB53C4FE76C}"/>
            </a:ext>
          </a:extLst>
        </xdr:cNvPr>
        <xdr:cNvSpPr/>
      </xdr:nvSpPr>
      <xdr:spPr>
        <a:xfrm>
          <a:off x="5067300" y="552450"/>
          <a:ext cx="2324100" cy="7334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200" b="1">
              <a:solidFill>
                <a:schemeClr val="bg1"/>
              </a:solidFill>
            </a:rPr>
            <a:t>3. % ENTREGAS CONFORMES</a:t>
          </a:r>
        </a:p>
      </xdr:txBody>
    </xdr:sp>
    <xdr:clientData/>
  </xdr:twoCellAnchor>
  <xdr:twoCellAnchor>
    <xdr:from>
      <xdr:col>10</xdr:col>
      <xdr:colOff>428625</xdr:colOff>
      <xdr:row>3</xdr:row>
      <xdr:rowOff>0</xdr:rowOff>
    </xdr:from>
    <xdr:to>
      <xdr:col>13</xdr:col>
      <xdr:colOff>466725</xdr:colOff>
      <xdr:row>7</xdr:row>
      <xdr:rowOff>114300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B0C6B04-5E98-4153-A8CE-4D27208FB8BA}"/>
            </a:ext>
          </a:extLst>
        </xdr:cNvPr>
        <xdr:cNvSpPr/>
      </xdr:nvSpPr>
      <xdr:spPr>
        <a:xfrm>
          <a:off x="7496175" y="542925"/>
          <a:ext cx="2324100" cy="72390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200" b="1">
              <a:solidFill>
                <a:schemeClr val="bg1"/>
              </a:solidFill>
            </a:rPr>
            <a:t>4. COSTO X KM</a:t>
          </a:r>
        </a:p>
      </xdr:txBody>
    </xdr:sp>
    <xdr:clientData/>
  </xdr:twoCellAnchor>
  <xdr:twoCellAnchor>
    <xdr:from>
      <xdr:col>13</xdr:col>
      <xdr:colOff>561975</xdr:colOff>
      <xdr:row>3</xdr:row>
      <xdr:rowOff>9525</xdr:rowOff>
    </xdr:from>
    <xdr:to>
      <xdr:col>16</xdr:col>
      <xdr:colOff>600075</xdr:colOff>
      <xdr:row>7</xdr:row>
      <xdr:rowOff>133350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8546D84-B547-4A53-BFDC-A22EBA46786D}"/>
            </a:ext>
          </a:extLst>
        </xdr:cNvPr>
        <xdr:cNvSpPr/>
      </xdr:nvSpPr>
      <xdr:spPr>
        <a:xfrm>
          <a:off x="9915525" y="552450"/>
          <a:ext cx="2324100" cy="733425"/>
        </a:xfrm>
        <a:prstGeom prst="roundRect">
          <a:avLst/>
        </a:prstGeom>
        <a:solidFill>
          <a:srgbClr val="7030A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200" b="1">
              <a:solidFill>
                <a:schemeClr val="bg1"/>
              </a:solidFill>
            </a:rPr>
            <a:t>5. COSTO X PEDIDO</a:t>
          </a:r>
        </a:p>
      </xdr:txBody>
    </xdr:sp>
    <xdr:clientData/>
  </xdr:twoCellAnchor>
  <xdr:twoCellAnchor>
    <xdr:from>
      <xdr:col>13</xdr:col>
      <xdr:colOff>571500</xdr:colOff>
      <xdr:row>8</xdr:row>
      <xdr:rowOff>47625</xdr:rowOff>
    </xdr:from>
    <xdr:to>
      <xdr:col>16</xdr:col>
      <xdr:colOff>609600</xdr:colOff>
      <xdr:row>13</xdr:row>
      <xdr:rowOff>19050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00B52AB-9F9A-4A26-A54A-A9E1C48833B0}"/>
            </a:ext>
          </a:extLst>
        </xdr:cNvPr>
        <xdr:cNvSpPr/>
      </xdr:nvSpPr>
      <xdr:spPr>
        <a:xfrm>
          <a:off x="9953625" y="1352550"/>
          <a:ext cx="2324100" cy="733425"/>
        </a:xfrm>
        <a:prstGeom prst="roundRect">
          <a:avLst/>
        </a:prstGeom>
        <a:solidFill>
          <a:srgbClr val="7030A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200" b="1">
              <a:solidFill>
                <a:schemeClr val="bg1"/>
              </a:solidFill>
            </a:rPr>
            <a:t>6. COSTO X KG</a:t>
          </a:r>
        </a:p>
      </xdr:txBody>
    </xdr:sp>
    <xdr:clientData/>
  </xdr:twoCellAnchor>
  <xdr:twoCellAnchor>
    <xdr:from>
      <xdr:col>7</xdr:col>
      <xdr:colOff>295275</xdr:colOff>
      <xdr:row>8</xdr:row>
      <xdr:rowOff>104775</xdr:rowOff>
    </xdr:from>
    <xdr:to>
      <xdr:col>10</xdr:col>
      <xdr:colOff>333375</xdr:colOff>
      <xdr:row>13</xdr:row>
      <xdr:rowOff>76200</xdr:rowOff>
    </xdr:to>
    <xdr:sp macro="" textlink="">
      <xdr:nvSpPr>
        <xdr:cNvPr id="8" name="Rectángulo: esquinas redondeadas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B574ED5-46FD-4F93-9EF5-0A87508D1563}"/>
            </a:ext>
          </a:extLst>
        </xdr:cNvPr>
        <xdr:cNvSpPr/>
      </xdr:nvSpPr>
      <xdr:spPr>
        <a:xfrm>
          <a:off x="5105400" y="1409700"/>
          <a:ext cx="2324100" cy="7334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200" b="1">
              <a:solidFill>
                <a:schemeClr val="bg1"/>
              </a:solidFill>
            </a:rPr>
            <a:t>3. 1 OTIF (ON TIME IN FULL)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345" displayName="Tabla1345" ref="B3:H1060" totalsRowShown="0" headerRowDxfId="30" dataDxfId="29">
  <autoFilter ref="B3:H1060" xr:uid="{00000000-0009-0000-0100-000001000000}"/>
  <tableColumns count="7">
    <tableColumn id="1" xr3:uid="{00000000-0010-0000-0000-000001000000}" name="COD PRODUCTO" dataDxfId="28"/>
    <tableColumn id="2" xr3:uid="{00000000-0010-0000-0000-000002000000}" name="DESCRIPCIÓN" dataDxfId="27"/>
    <tableColumn id="4" xr3:uid="{00000000-0010-0000-0000-000004000000}" name="CATEGORÍA" dataDxfId="26"/>
    <tableColumn id="5" xr3:uid="{00000000-0010-0000-0000-000005000000}" name="UM" dataDxfId="25"/>
    <tableColumn id="6" xr3:uid="{00000000-0010-0000-0000-000006000000}" name="COD PRODUCTO2" dataDxfId="24"/>
    <tableColumn id="3" xr3:uid="{00000000-0010-0000-0000-000003000000}" name="LEAD TIME" dataDxfId="23"/>
    <tableColumn id="7" xr3:uid="{00000000-0010-0000-0000-000007000000}" name="VOL UNIT (M3)" dataDxfId="22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5" displayName="Tabla5" ref="M2:P15" totalsRowShown="0" headerRowDxfId="21" dataDxfId="20">
  <autoFilter ref="M2:P15" xr:uid="{00000000-0009-0000-0100-000002000000}"/>
  <tableColumns count="4">
    <tableColumn id="1" xr3:uid="{00000000-0010-0000-0100-000001000000}" name="Cod provedor" dataDxfId="19"/>
    <tableColumn id="2" xr3:uid="{00000000-0010-0000-0100-000002000000}" name="Proveedor" dataDxfId="18"/>
    <tableColumn id="3" xr3:uid="{00000000-0010-0000-0100-000003000000}" name="Dirección" dataDxfId="17"/>
    <tableColumn id="4" xr3:uid="{00000000-0010-0000-0100-000004000000}" name="Distrito" dataDxfId="16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6" displayName="Tabla6" ref="Z2:AF8" totalsRowShown="0" headerRowDxfId="15" dataDxfId="14">
  <autoFilter ref="Z2:AF8" xr:uid="{00000000-0009-0000-0100-000003000000}"/>
  <tableColumns count="7">
    <tableColumn id="1" xr3:uid="{00000000-0010-0000-0200-000001000000}" name="Cod transporte" dataDxfId="13"/>
    <tableColumn id="2" xr3:uid="{00000000-0010-0000-0200-000002000000}" name="Transportista" dataDxfId="12"/>
    <tableColumn id="3" xr3:uid="{00000000-0010-0000-0200-000003000000}" name="Dirección" dataDxfId="11"/>
    <tableColumn id="4" xr3:uid="{00000000-0010-0000-0200-000004000000}" name="Distrito" dataDxfId="10"/>
    <tableColumn id="5" xr3:uid="{00000000-0010-0000-0200-000005000000}" name="Placa" dataDxfId="9"/>
    <tableColumn id="6" xr3:uid="{00000000-0010-0000-0200-000006000000}" name="RUC" dataDxfId="8"/>
    <tableColumn id="7" xr3:uid="{00000000-0010-0000-0200-000007000000}" name="Cod transporte2" dataDxfId="7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a12" displayName="Tabla12" ref="AI3:AI13" totalsRowShown="0" headerRowDxfId="6" dataDxfId="5">
  <autoFilter ref="AI3:AI13" xr:uid="{00000000-0009-0000-0100-000004000000}"/>
  <tableColumns count="1">
    <tableColumn id="1" xr3:uid="{00000000-0010-0000-0300-000001000000}" name="DISTRITO" dataDxfId="4"/>
  </tableColumns>
  <tableStyleInfo name="TableStyleMedium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a11" displayName="Tabla11" ref="AK3:AL16" totalsRowShown="0" headerRowDxfId="3" dataDxfId="2">
  <autoFilter ref="AK3:AL16" xr:uid="{00000000-0009-0000-0100-000005000000}"/>
  <tableColumns count="2">
    <tableColumn id="1" xr3:uid="{00000000-0010-0000-0400-000001000000}" name="COD CLIENTE" dataDxfId="1"/>
    <tableColumn id="2" xr3:uid="{00000000-0010-0000-0400-000002000000}" name="CLIENTE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8"/>
  <sheetViews>
    <sheetView showGridLines="0" workbookViewId="0">
      <selection activeCell="B7" sqref="B7:H8"/>
    </sheetView>
  </sheetViews>
  <sheetFormatPr baseColWidth="10" defaultRowHeight="15" x14ac:dyDescent="0.25"/>
  <cols>
    <col min="1" max="1" width="4.5703125" customWidth="1"/>
  </cols>
  <sheetData>
    <row r="2" spans="2:8" ht="18.75" x14ac:dyDescent="0.3">
      <c r="B2" s="1" t="s">
        <v>0</v>
      </c>
      <c r="G2">
        <v>5</v>
      </c>
      <c r="H2" t="s">
        <v>1</v>
      </c>
    </row>
    <row r="3" spans="2:8" x14ac:dyDescent="0.25">
      <c r="G3" t="s">
        <v>2</v>
      </c>
    </row>
    <row r="4" spans="2:8" x14ac:dyDescent="0.25">
      <c r="B4" s="2" t="s">
        <v>3</v>
      </c>
    </row>
    <row r="5" spans="2:8" x14ac:dyDescent="0.25">
      <c r="B5" s="147" t="s">
        <v>4</v>
      </c>
      <c r="C5" s="147"/>
      <c r="D5" s="147"/>
      <c r="E5" s="147"/>
      <c r="F5" s="147"/>
      <c r="G5" s="147"/>
      <c r="H5" s="147"/>
    </row>
    <row r="6" spans="2:8" x14ac:dyDescent="0.25">
      <c r="B6" s="147"/>
      <c r="C6" s="147"/>
      <c r="D6" s="147"/>
      <c r="E6" s="147"/>
      <c r="F6" s="147"/>
      <c r="G6" s="147"/>
      <c r="H6" s="147"/>
    </row>
    <row r="7" spans="2:8" x14ac:dyDescent="0.25">
      <c r="B7" s="147" t="s">
        <v>5</v>
      </c>
      <c r="C7" s="147"/>
      <c r="D7" s="147"/>
      <c r="E7" s="147"/>
      <c r="F7" s="147"/>
      <c r="G7" s="147"/>
      <c r="H7" s="147"/>
    </row>
    <row r="8" spans="2:8" x14ac:dyDescent="0.25">
      <c r="B8" s="147"/>
      <c r="C8" s="147"/>
      <c r="D8" s="147"/>
      <c r="E8" s="147"/>
      <c r="F8" s="147"/>
      <c r="G8" s="147"/>
      <c r="H8" s="147"/>
    </row>
    <row r="10" spans="2:8" x14ac:dyDescent="0.25">
      <c r="B10" s="2" t="s">
        <v>6</v>
      </c>
    </row>
    <row r="11" spans="2:8" x14ac:dyDescent="0.25">
      <c r="B11" s="147" t="s">
        <v>7</v>
      </c>
      <c r="C11" s="147"/>
      <c r="D11" s="147"/>
      <c r="E11" s="147"/>
      <c r="F11" s="147"/>
      <c r="G11" s="147"/>
      <c r="H11" s="147"/>
    </row>
    <row r="12" spans="2:8" x14ac:dyDescent="0.25">
      <c r="B12" s="147"/>
      <c r="C12" s="147"/>
      <c r="D12" s="147"/>
      <c r="E12" s="147"/>
      <c r="F12" s="147"/>
      <c r="G12" s="147"/>
      <c r="H12" s="147"/>
    </row>
    <row r="13" spans="2:8" x14ac:dyDescent="0.25">
      <c r="B13" t="s">
        <v>8</v>
      </c>
    </row>
    <row r="14" spans="2:8" x14ac:dyDescent="0.25">
      <c r="B14" s="147" t="s">
        <v>9</v>
      </c>
      <c r="C14" s="147"/>
      <c r="D14" s="147"/>
      <c r="E14" s="147"/>
      <c r="F14" s="147"/>
      <c r="G14" s="147"/>
      <c r="H14" s="147"/>
    </row>
    <row r="15" spans="2:8" x14ac:dyDescent="0.25">
      <c r="B15" s="147"/>
      <c r="C15" s="147"/>
      <c r="D15" s="147"/>
      <c r="E15" s="147"/>
      <c r="F15" s="147"/>
      <c r="G15" s="147"/>
      <c r="H15" s="147"/>
    </row>
    <row r="17" spans="2:3" x14ac:dyDescent="0.25">
      <c r="B17" s="2" t="s">
        <v>10</v>
      </c>
    </row>
    <row r="19" spans="2:3" x14ac:dyDescent="0.25">
      <c r="B19" t="s">
        <v>11</v>
      </c>
    </row>
    <row r="20" spans="2:3" x14ac:dyDescent="0.25">
      <c r="B20" t="s">
        <v>12</v>
      </c>
    </row>
    <row r="21" spans="2:3" x14ac:dyDescent="0.25">
      <c r="B21" t="s">
        <v>13</v>
      </c>
    </row>
    <row r="22" spans="2:3" x14ac:dyDescent="0.25">
      <c r="B22" t="s">
        <v>14</v>
      </c>
    </row>
    <row r="24" spans="2:3" x14ac:dyDescent="0.25">
      <c r="B24" s="2" t="s">
        <v>903</v>
      </c>
    </row>
    <row r="25" spans="2:3" x14ac:dyDescent="0.25">
      <c r="C25" t="s">
        <v>904</v>
      </c>
    </row>
    <row r="26" spans="2:3" x14ac:dyDescent="0.25">
      <c r="C26" t="s">
        <v>1310</v>
      </c>
    </row>
    <row r="28" spans="2:3" x14ac:dyDescent="0.25">
      <c r="B28" s="2" t="s">
        <v>15</v>
      </c>
    </row>
    <row r="29" spans="2:3" x14ac:dyDescent="0.25">
      <c r="C29" t="s">
        <v>905</v>
      </c>
    </row>
    <row r="30" spans="2:3" x14ac:dyDescent="0.25">
      <c r="C30" t="s">
        <v>906</v>
      </c>
    </row>
    <row r="31" spans="2:3" x14ac:dyDescent="0.25">
      <c r="C31" t="s">
        <v>907</v>
      </c>
    </row>
    <row r="32" spans="2:3" x14ac:dyDescent="0.25">
      <c r="C32" t="s">
        <v>941</v>
      </c>
    </row>
    <row r="33" spans="2:3" x14ac:dyDescent="0.25">
      <c r="C33" t="s">
        <v>1309</v>
      </c>
    </row>
    <row r="35" spans="2:3" x14ac:dyDescent="0.25">
      <c r="B35" s="2" t="s">
        <v>17</v>
      </c>
    </row>
    <row r="36" spans="2:3" x14ac:dyDescent="0.25">
      <c r="C36" t="s">
        <v>18</v>
      </c>
    </row>
    <row r="37" spans="2:3" x14ac:dyDescent="0.25">
      <c r="C37" t="s">
        <v>19</v>
      </c>
    </row>
    <row r="38" spans="2:3" x14ac:dyDescent="0.25">
      <c r="C38" t="s">
        <v>20</v>
      </c>
    </row>
    <row r="39" spans="2:3" x14ac:dyDescent="0.25">
      <c r="C39" t="s">
        <v>21</v>
      </c>
    </row>
    <row r="40" spans="2:3" x14ac:dyDescent="0.25">
      <c r="C40" t="s">
        <v>22</v>
      </c>
    </row>
    <row r="42" spans="2:3" x14ac:dyDescent="0.25">
      <c r="B42" s="2" t="s">
        <v>23</v>
      </c>
    </row>
    <row r="43" spans="2:3" x14ac:dyDescent="0.25">
      <c r="C43" t="s">
        <v>24</v>
      </c>
    </row>
    <row r="44" spans="2:3" x14ac:dyDescent="0.25">
      <c r="C44" t="s">
        <v>25</v>
      </c>
    </row>
    <row r="45" spans="2:3" x14ac:dyDescent="0.25">
      <c r="C45" t="s">
        <v>26</v>
      </c>
    </row>
    <row r="46" spans="2:3" x14ac:dyDescent="0.25">
      <c r="C46" t="s">
        <v>27</v>
      </c>
    </row>
    <row r="47" spans="2:3" x14ac:dyDescent="0.25">
      <c r="C47" t="s">
        <v>28</v>
      </c>
    </row>
    <row r="48" spans="2:3" x14ac:dyDescent="0.25">
      <c r="C48" t="s">
        <v>29</v>
      </c>
    </row>
  </sheetData>
  <mergeCells count="4">
    <mergeCell ref="B5:H6"/>
    <mergeCell ref="B7:H8"/>
    <mergeCell ref="B11:H12"/>
    <mergeCell ref="B14:H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tabSelected="1" workbookViewId="0">
      <selection activeCell="P4" sqref="P4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B2:R736"/>
  <sheetViews>
    <sheetView showGridLines="0" topLeftCell="A7" workbookViewId="0">
      <selection activeCell="I27" sqref="I27"/>
    </sheetView>
  </sheetViews>
  <sheetFormatPr baseColWidth="10" defaultRowHeight="12" x14ac:dyDescent="0.25"/>
  <cols>
    <col min="1" max="1" width="3.28515625" style="5" customWidth="1"/>
    <col min="2" max="16384" width="11.42578125" style="5"/>
  </cols>
  <sheetData>
    <row r="2" spans="2:11" ht="18.75" x14ac:dyDescent="0.25">
      <c r="B2" s="40" t="s">
        <v>30</v>
      </c>
    </row>
    <row r="12" spans="2:11" x14ac:dyDescent="0.25">
      <c r="B12" s="15" t="s">
        <v>31</v>
      </c>
      <c r="I12" s="23" t="s">
        <v>41</v>
      </c>
    </row>
    <row r="13" spans="2:11" ht="12.75" thickBot="1" x14ac:dyDescent="0.3"/>
    <row r="14" spans="2:11" x14ac:dyDescent="0.25">
      <c r="B14" s="8"/>
      <c r="C14" s="9"/>
      <c r="D14" s="9"/>
      <c r="E14" s="9"/>
      <c r="F14" s="9"/>
      <c r="G14" s="10"/>
      <c r="I14" s="14" t="s">
        <v>42</v>
      </c>
      <c r="K14" s="6" t="s">
        <v>43</v>
      </c>
    </row>
    <row r="15" spans="2:11" ht="15.75" customHeight="1" thickBot="1" x14ac:dyDescent="0.3">
      <c r="B15" s="155" t="s">
        <v>36</v>
      </c>
      <c r="C15" s="156"/>
      <c r="D15" s="158" t="s">
        <v>32</v>
      </c>
      <c r="E15" s="158"/>
      <c r="F15" s="158"/>
      <c r="G15" s="154" t="s">
        <v>35</v>
      </c>
      <c r="I15" s="14" t="s">
        <v>44</v>
      </c>
      <c r="K15" s="6" t="s">
        <v>45</v>
      </c>
    </row>
    <row r="16" spans="2:11" x14ac:dyDescent="0.25">
      <c r="B16" s="155"/>
      <c r="C16" s="156"/>
      <c r="D16" s="159" t="s">
        <v>33</v>
      </c>
      <c r="E16" s="159"/>
      <c r="F16" s="159"/>
      <c r="G16" s="154"/>
    </row>
    <row r="17" spans="2:9" ht="12.75" thickBot="1" x14ac:dyDescent="0.3">
      <c r="B17" s="11"/>
      <c r="C17" s="12"/>
      <c r="D17" s="12"/>
      <c r="E17" s="12"/>
      <c r="F17" s="12"/>
      <c r="G17" s="13"/>
    </row>
    <row r="19" spans="2:9" x14ac:dyDescent="0.25">
      <c r="B19" s="14" t="s">
        <v>34</v>
      </c>
    </row>
    <row r="21" spans="2:9" x14ac:dyDescent="0.25">
      <c r="B21" s="123" t="s">
        <v>53</v>
      </c>
    </row>
    <row r="23" spans="2:9" s="16" customFormat="1" ht="24" x14ac:dyDescent="0.25">
      <c r="B23" s="19" t="s">
        <v>1311</v>
      </c>
      <c r="C23" s="151" t="s">
        <v>1027</v>
      </c>
      <c r="D23" s="151"/>
      <c r="E23" s="151"/>
      <c r="F23" s="19" t="s">
        <v>91</v>
      </c>
      <c r="G23" s="19" t="s">
        <v>38</v>
      </c>
      <c r="H23" s="19" t="s">
        <v>39</v>
      </c>
      <c r="I23" s="22" t="s">
        <v>40</v>
      </c>
    </row>
    <row r="24" spans="2:9" x14ac:dyDescent="0.25">
      <c r="B24" s="17">
        <v>348808</v>
      </c>
      <c r="C24" s="148" t="s">
        <v>108</v>
      </c>
      <c r="D24" s="148"/>
      <c r="E24" s="148"/>
      <c r="F24" s="17" t="s">
        <v>61</v>
      </c>
      <c r="G24" s="31">
        <v>483</v>
      </c>
      <c r="H24" s="31">
        <v>483</v>
      </c>
      <c r="I24" s="18">
        <f>ABS((G24-H24)/G24)</f>
        <v>0</v>
      </c>
    </row>
    <row r="25" spans="2:9" x14ac:dyDescent="0.25">
      <c r="B25" s="17">
        <v>348882</v>
      </c>
      <c r="C25" s="148" t="s">
        <v>167</v>
      </c>
      <c r="D25" s="148"/>
      <c r="E25" s="148"/>
      <c r="F25" s="17" t="s">
        <v>61</v>
      </c>
      <c r="G25" s="31">
        <v>407</v>
      </c>
      <c r="H25" s="31">
        <v>497</v>
      </c>
      <c r="I25" s="18">
        <f t="shared" ref="I25:I32" si="0">ABS((G25-H25)/G25)</f>
        <v>0.22113022113022113</v>
      </c>
    </row>
    <row r="26" spans="2:9" x14ac:dyDescent="0.25">
      <c r="B26" s="17">
        <v>348600</v>
      </c>
      <c r="C26" s="148" t="s">
        <v>432</v>
      </c>
      <c r="D26" s="148"/>
      <c r="E26" s="148"/>
      <c r="F26" s="17" t="s">
        <v>61</v>
      </c>
      <c r="G26" s="31">
        <v>182</v>
      </c>
      <c r="H26" s="31">
        <v>186</v>
      </c>
      <c r="I26" s="18">
        <f t="shared" si="0"/>
        <v>2.197802197802198E-2</v>
      </c>
    </row>
    <row r="27" spans="2:9" x14ac:dyDescent="0.25">
      <c r="B27" s="17">
        <v>368017</v>
      </c>
      <c r="C27" s="148" t="s">
        <v>812</v>
      </c>
      <c r="D27" s="148"/>
      <c r="E27" s="148"/>
      <c r="F27" s="17" t="s">
        <v>61</v>
      </c>
      <c r="G27" s="31">
        <v>303</v>
      </c>
      <c r="H27" s="31">
        <v>252</v>
      </c>
      <c r="I27" s="18">
        <f t="shared" si="0"/>
        <v>0.16831683168316833</v>
      </c>
    </row>
    <row r="28" spans="2:9" x14ac:dyDescent="0.25">
      <c r="B28" s="17">
        <v>348590</v>
      </c>
      <c r="C28" s="148" t="s">
        <v>415</v>
      </c>
      <c r="D28" s="148"/>
      <c r="E28" s="148"/>
      <c r="F28" s="17" t="s">
        <v>61</v>
      </c>
      <c r="G28" s="31">
        <v>262</v>
      </c>
      <c r="H28" s="31">
        <v>210</v>
      </c>
      <c r="I28" s="18">
        <f t="shared" si="0"/>
        <v>0.19847328244274809</v>
      </c>
    </row>
    <row r="29" spans="2:9" x14ac:dyDescent="0.25">
      <c r="B29" s="17">
        <v>347852</v>
      </c>
      <c r="C29" s="148" t="s">
        <v>73</v>
      </c>
      <c r="D29" s="148"/>
      <c r="E29" s="148"/>
      <c r="F29" s="17" t="s">
        <v>61</v>
      </c>
      <c r="G29" s="31">
        <v>406</v>
      </c>
      <c r="H29" s="31">
        <v>293</v>
      </c>
      <c r="I29" s="18">
        <f t="shared" si="0"/>
        <v>0.27832512315270935</v>
      </c>
    </row>
    <row r="30" spans="2:9" x14ac:dyDescent="0.25">
      <c r="B30" s="17">
        <v>348830</v>
      </c>
      <c r="C30" s="148" t="s">
        <v>325</v>
      </c>
      <c r="D30" s="148"/>
      <c r="E30" s="148"/>
      <c r="F30" s="17" t="s">
        <v>61</v>
      </c>
      <c r="G30" s="31">
        <v>406</v>
      </c>
      <c r="H30" s="31">
        <v>459</v>
      </c>
      <c r="I30" s="18">
        <f t="shared" si="0"/>
        <v>0.13054187192118227</v>
      </c>
    </row>
    <row r="31" spans="2:9" x14ac:dyDescent="0.25">
      <c r="B31" s="17">
        <v>364415</v>
      </c>
      <c r="C31" s="148" t="s">
        <v>146</v>
      </c>
      <c r="D31" s="148"/>
      <c r="E31" s="148"/>
      <c r="F31" s="17" t="s">
        <v>61</v>
      </c>
      <c r="G31" s="31">
        <v>192</v>
      </c>
      <c r="H31" s="31">
        <v>250</v>
      </c>
      <c r="I31" s="18">
        <f t="shared" si="0"/>
        <v>0.30208333333333331</v>
      </c>
    </row>
    <row r="32" spans="2:9" x14ac:dyDescent="0.25">
      <c r="B32" s="17">
        <v>367978</v>
      </c>
      <c r="C32" s="148" t="s">
        <v>727</v>
      </c>
      <c r="D32" s="148"/>
      <c r="E32" s="148"/>
      <c r="F32" s="17" t="s">
        <v>61</v>
      </c>
      <c r="G32" s="31">
        <v>245</v>
      </c>
      <c r="H32" s="31">
        <v>238</v>
      </c>
      <c r="I32" s="18">
        <f t="shared" si="0"/>
        <v>2.8571428571428571E-2</v>
      </c>
    </row>
    <row r="34" spans="2:10" x14ac:dyDescent="0.25">
      <c r="B34" s="23" t="s">
        <v>46</v>
      </c>
    </row>
    <row r="36" spans="2:10" x14ac:dyDescent="0.25">
      <c r="C36" s="6" t="s">
        <v>47</v>
      </c>
      <c r="E36" s="24"/>
      <c r="F36" s="7" t="s">
        <v>48</v>
      </c>
      <c r="G36" s="27">
        <v>0.2</v>
      </c>
    </row>
    <row r="37" spans="2:10" x14ac:dyDescent="0.25">
      <c r="E37" s="25"/>
      <c r="F37" s="7" t="s">
        <v>49</v>
      </c>
      <c r="G37" s="27">
        <v>0.1</v>
      </c>
      <c r="H37" s="7" t="s">
        <v>50</v>
      </c>
      <c r="I37" s="7" t="s">
        <v>51</v>
      </c>
      <c r="J37" s="27">
        <v>0.2</v>
      </c>
    </row>
    <row r="38" spans="2:10" x14ac:dyDescent="0.25">
      <c r="E38" s="26"/>
      <c r="F38" s="7" t="s">
        <v>52</v>
      </c>
      <c r="G38" s="27">
        <v>0.1</v>
      </c>
    </row>
    <row r="40" spans="2:10" x14ac:dyDescent="0.25">
      <c r="B40" s="123" t="s">
        <v>92</v>
      </c>
    </row>
    <row r="42" spans="2:10" s="16" customFormat="1" ht="24" x14ac:dyDescent="0.25">
      <c r="B42" s="19" t="s">
        <v>1311</v>
      </c>
      <c r="C42" s="151" t="s">
        <v>1027</v>
      </c>
      <c r="D42" s="151"/>
      <c r="E42" s="151"/>
      <c r="F42" s="19" t="s">
        <v>91</v>
      </c>
      <c r="G42" s="19" t="s">
        <v>38</v>
      </c>
      <c r="H42" s="19" t="s">
        <v>39</v>
      </c>
      <c r="I42" s="22" t="s">
        <v>40</v>
      </c>
    </row>
    <row r="43" spans="2:10" x14ac:dyDescent="0.25">
      <c r="B43" s="17">
        <v>347852</v>
      </c>
      <c r="C43" s="148" t="s">
        <v>73</v>
      </c>
      <c r="D43" s="148"/>
      <c r="E43" s="148"/>
      <c r="F43" s="17" t="s">
        <v>61</v>
      </c>
      <c r="G43" s="31">
        <v>366</v>
      </c>
      <c r="H43" s="31">
        <v>330</v>
      </c>
      <c r="I43" s="18">
        <f>ABS((G43-H43)/G43)</f>
        <v>9.8360655737704916E-2</v>
      </c>
    </row>
    <row r="44" spans="2:10" x14ac:dyDescent="0.25">
      <c r="B44" s="17">
        <v>348771</v>
      </c>
      <c r="C44" s="148" t="s">
        <v>295</v>
      </c>
      <c r="D44" s="148"/>
      <c r="E44" s="148"/>
      <c r="F44" s="17" t="s">
        <v>61</v>
      </c>
      <c r="G44" s="31">
        <v>314</v>
      </c>
      <c r="H44" s="31">
        <v>280</v>
      </c>
      <c r="I44" s="18">
        <f t="shared" ref="I44:I51" si="1">ABS((G44-H44)/G44)</f>
        <v>0.10828025477707007</v>
      </c>
    </row>
    <row r="45" spans="2:10" x14ac:dyDescent="0.25">
      <c r="B45" s="17">
        <v>348384</v>
      </c>
      <c r="C45" s="148" t="s">
        <v>780</v>
      </c>
      <c r="D45" s="148"/>
      <c r="E45" s="148"/>
      <c r="F45" s="17" t="s">
        <v>61</v>
      </c>
      <c r="G45" s="31">
        <v>480</v>
      </c>
      <c r="H45" s="31">
        <v>365</v>
      </c>
      <c r="I45" s="18">
        <f t="shared" si="1"/>
        <v>0.23958333333333334</v>
      </c>
    </row>
    <row r="46" spans="2:10" x14ac:dyDescent="0.25">
      <c r="B46" s="17">
        <v>362700</v>
      </c>
      <c r="C46" s="148" t="s">
        <v>569</v>
      </c>
      <c r="D46" s="148"/>
      <c r="E46" s="148"/>
      <c r="F46" s="17" t="s">
        <v>61</v>
      </c>
      <c r="G46" s="31">
        <v>452</v>
      </c>
      <c r="H46" s="31">
        <v>376</v>
      </c>
      <c r="I46" s="18">
        <f t="shared" si="1"/>
        <v>0.16814159292035399</v>
      </c>
    </row>
    <row r="47" spans="2:10" x14ac:dyDescent="0.25">
      <c r="B47" s="17">
        <v>364237</v>
      </c>
      <c r="C47" s="148" t="s">
        <v>563</v>
      </c>
      <c r="D47" s="148"/>
      <c r="E47" s="148"/>
      <c r="F47" s="17" t="s">
        <v>61</v>
      </c>
      <c r="G47" s="31">
        <v>364</v>
      </c>
      <c r="H47" s="31">
        <v>317</v>
      </c>
      <c r="I47" s="18">
        <f t="shared" si="1"/>
        <v>0.12912087912087913</v>
      </c>
    </row>
    <row r="48" spans="2:10" x14ac:dyDescent="0.25">
      <c r="B48" s="17">
        <v>347681</v>
      </c>
      <c r="C48" s="148" t="s">
        <v>329</v>
      </c>
      <c r="D48" s="148"/>
      <c r="E48" s="148"/>
      <c r="F48" s="17" t="s">
        <v>61</v>
      </c>
      <c r="G48" s="31">
        <v>332</v>
      </c>
      <c r="H48" s="31">
        <v>389</v>
      </c>
      <c r="I48" s="18">
        <f t="shared" si="1"/>
        <v>0.1716867469879518</v>
      </c>
    </row>
    <row r="49" spans="2:10" x14ac:dyDescent="0.25">
      <c r="B49" s="17">
        <v>347884</v>
      </c>
      <c r="C49" s="148" t="s">
        <v>162</v>
      </c>
      <c r="D49" s="148"/>
      <c r="E49" s="148"/>
      <c r="F49" s="17" t="s">
        <v>61</v>
      </c>
      <c r="G49" s="31">
        <v>366</v>
      </c>
      <c r="H49" s="31">
        <v>425</v>
      </c>
      <c r="I49" s="18">
        <f t="shared" si="1"/>
        <v>0.16120218579234974</v>
      </c>
    </row>
    <row r="50" spans="2:10" x14ac:dyDescent="0.25">
      <c r="B50" s="17">
        <v>348429</v>
      </c>
      <c r="C50" s="148" t="s">
        <v>154</v>
      </c>
      <c r="D50" s="148"/>
      <c r="E50" s="148"/>
      <c r="F50" s="17" t="s">
        <v>61</v>
      </c>
      <c r="G50" s="31">
        <v>414</v>
      </c>
      <c r="H50" s="31">
        <v>464</v>
      </c>
      <c r="I50" s="18">
        <f t="shared" si="1"/>
        <v>0.12077294685990338</v>
      </c>
    </row>
    <row r="51" spans="2:10" x14ac:dyDescent="0.25">
      <c r="B51" s="17">
        <v>366816</v>
      </c>
      <c r="C51" s="148" t="s">
        <v>851</v>
      </c>
      <c r="D51" s="148"/>
      <c r="E51" s="148"/>
      <c r="F51" s="17" t="s">
        <v>61</v>
      </c>
      <c r="G51" s="31">
        <v>157</v>
      </c>
      <c r="H51" s="31">
        <v>165</v>
      </c>
      <c r="I51" s="18">
        <f t="shared" si="1"/>
        <v>5.0955414012738856E-2</v>
      </c>
    </row>
    <row r="53" spans="2:10" x14ac:dyDescent="0.25">
      <c r="B53" s="23" t="s">
        <v>46</v>
      </c>
    </row>
    <row r="55" spans="2:10" x14ac:dyDescent="0.25">
      <c r="C55" s="6" t="s">
        <v>47</v>
      </c>
      <c r="E55" s="24"/>
      <c r="F55" s="7" t="s">
        <v>48</v>
      </c>
      <c r="G55" s="27">
        <v>0.2</v>
      </c>
    </row>
    <row r="56" spans="2:10" x14ac:dyDescent="0.25">
      <c r="E56" s="25"/>
      <c r="F56" s="7" t="s">
        <v>49</v>
      </c>
      <c r="G56" s="27">
        <v>0.1</v>
      </c>
      <c r="H56" s="7" t="s">
        <v>50</v>
      </c>
      <c r="I56" s="7" t="s">
        <v>51</v>
      </c>
      <c r="J56" s="27">
        <v>0.2</v>
      </c>
    </row>
    <row r="57" spans="2:10" x14ac:dyDescent="0.25">
      <c r="E57" s="26"/>
      <c r="F57" s="7" t="s">
        <v>52</v>
      </c>
      <c r="G57" s="27">
        <v>0.1</v>
      </c>
    </row>
    <row r="59" spans="2:10" x14ac:dyDescent="0.25">
      <c r="B59" s="23" t="s">
        <v>93</v>
      </c>
    </row>
    <row r="61" spans="2:10" s="16" customFormat="1" ht="24" x14ac:dyDescent="0.25">
      <c r="B61" s="19" t="s">
        <v>1311</v>
      </c>
      <c r="C61" s="151" t="s">
        <v>1027</v>
      </c>
      <c r="D61" s="151"/>
      <c r="E61" s="151"/>
      <c r="F61" s="19" t="s">
        <v>91</v>
      </c>
      <c r="G61" s="19" t="s">
        <v>38</v>
      </c>
      <c r="H61" s="19" t="s">
        <v>39</v>
      </c>
      <c r="I61" s="22" t="s">
        <v>40</v>
      </c>
    </row>
    <row r="62" spans="2:10" x14ac:dyDescent="0.25">
      <c r="B62" s="17">
        <v>367776</v>
      </c>
      <c r="C62" s="148" t="s">
        <v>691</v>
      </c>
      <c r="D62" s="148"/>
      <c r="E62" s="148"/>
      <c r="F62" s="17" t="s">
        <v>61</v>
      </c>
      <c r="G62" s="31">
        <v>182</v>
      </c>
      <c r="H62" s="31">
        <v>142</v>
      </c>
      <c r="I62" s="18">
        <f>ABS((G62-H62)/G62)</f>
        <v>0.21978021978021978</v>
      </c>
    </row>
    <row r="63" spans="2:10" x14ac:dyDescent="0.25">
      <c r="B63" s="17">
        <v>348234</v>
      </c>
      <c r="C63" s="148" t="s">
        <v>613</v>
      </c>
      <c r="D63" s="148"/>
      <c r="E63" s="148"/>
      <c r="F63" s="17" t="s">
        <v>61</v>
      </c>
      <c r="G63" s="31">
        <v>266</v>
      </c>
      <c r="H63" s="31">
        <v>203</v>
      </c>
      <c r="I63" s="18">
        <f t="shared" ref="I63:I70" si="2">ABS((G63-H63)/G63)</f>
        <v>0.23684210526315788</v>
      </c>
    </row>
    <row r="64" spans="2:10" x14ac:dyDescent="0.25">
      <c r="B64" s="17">
        <v>347572</v>
      </c>
      <c r="C64" s="148" t="s">
        <v>660</v>
      </c>
      <c r="D64" s="148"/>
      <c r="E64" s="148"/>
      <c r="F64" s="17" t="s">
        <v>61</v>
      </c>
      <c r="G64" s="31">
        <v>199</v>
      </c>
      <c r="H64" s="31">
        <v>199</v>
      </c>
      <c r="I64" s="18">
        <f t="shared" si="2"/>
        <v>0</v>
      </c>
    </row>
    <row r="65" spans="2:10" x14ac:dyDescent="0.25">
      <c r="B65" s="17">
        <v>348558</v>
      </c>
      <c r="C65" s="148" t="s">
        <v>434</v>
      </c>
      <c r="D65" s="148"/>
      <c r="E65" s="148"/>
      <c r="F65" s="17" t="s">
        <v>61</v>
      </c>
      <c r="G65" s="31">
        <v>367</v>
      </c>
      <c r="H65" s="31">
        <v>393</v>
      </c>
      <c r="I65" s="18">
        <f t="shared" si="2"/>
        <v>7.0844686648501368E-2</v>
      </c>
    </row>
    <row r="66" spans="2:10" x14ac:dyDescent="0.25">
      <c r="B66" s="17">
        <v>366792</v>
      </c>
      <c r="C66" s="148" t="s">
        <v>715</v>
      </c>
      <c r="D66" s="148"/>
      <c r="E66" s="148"/>
      <c r="F66" s="17" t="s">
        <v>61</v>
      </c>
      <c r="G66" s="31">
        <v>320</v>
      </c>
      <c r="H66" s="31">
        <v>279</v>
      </c>
      <c r="I66" s="18">
        <f t="shared" si="2"/>
        <v>0.12812499999999999</v>
      </c>
    </row>
    <row r="67" spans="2:10" x14ac:dyDescent="0.25">
      <c r="B67" s="17">
        <v>347865</v>
      </c>
      <c r="C67" s="148" t="s">
        <v>142</v>
      </c>
      <c r="D67" s="148"/>
      <c r="E67" s="148"/>
      <c r="F67" s="17" t="s">
        <v>61</v>
      </c>
      <c r="G67" s="31">
        <v>365</v>
      </c>
      <c r="H67" s="31">
        <v>420</v>
      </c>
      <c r="I67" s="18">
        <f t="shared" si="2"/>
        <v>0.15068493150684931</v>
      </c>
    </row>
    <row r="68" spans="2:10" x14ac:dyDescent="0.25">
      <c r="B68" s="17">
        <v>353722</v>
      </c>
      <c r="C68" s="148" t="s">
        <v>312</v>
      </c>
      <c r="D68" s="148"/>
      <c r="E68" s="148"/>
      <c r="F68" s="17" t="s">
        <v>61</v>
      </c>
      <c r="G68" s="31">
        <v>344</v>
      </c>
      <c r="H68" s="31">
        <v>324</v>
      </c>
      <c r="I68" s="18">
        <f t="shared" si="2"/>
        <v>5.8139534883720929E-2</v>
      </c>
    </row>
    <row r="69" spans="2:10" x14ac:dyDescent="0.25">
      <c r="B69" s="17">
        <v>348019</v>
      </c>
      <c r="C69" s="148" t="s">
        <v>726</v>
      </c>
      <c r="D69" s="148"/>
      <c r="E69" s="148"/>
      <c r="F69" s="17" t="s">
        <v>61</v>
      </c>
      <c r="G69" s="31">
        <v>238</v>
      </c>
      <c r="H69" s="31">
        <v>277</v>
      </c>
      <c r="I69" s="18">
        <f t="shared" si="2"/>
        <v>0.1638655462184874</v>
      </c>
    </row>
    <row r="70" spans="2:10" x14ac:dyDescent="0.25">
      <c r="B70" s="17">
        <v>367729</v>
      </c>
      <c r="C70" s="148" t="s">
        <v>824</v>
      </c>
      <c r="D70" s="148"/>
      <c r="E70" s="148"/>
      <c r="F70" s="17" t="s">
        <v>61</v>
      </c>
      <c r="G70" s="31">
        <v>101</v>
      </c>
      <c r="H70" s="31">
        <v>92</v>
      </c>
      <c r="I70" s="18">
        <f t="shared" si="2"/>
        <v>8.9108910891089105E-2</v>
      </c>
    </row>
    <row r="72" spans="2:10" x14ac:dyDescent="0.25">
      <c r="B72" s="23" t="s">
        <v>46</v>
      </c>
    </row>
    <row r="74" spans="2:10" x14ac:dyDescent="0.25">
      <c r="C74" s="6" t="s">
        <v>47</v>
      </c>
      <c r="E74" s="24"/>
      <c r="F74" s="7" t="s">
        <v>48</v>
      </c>
      <c r="G74" s="27">
        <v>0.2</v>
      </c>
    </row>
    <row r="75" spans="2:10" x14ac:dyDescent="0.25">
      <c r="E75" s="25"/>
      <c r="F75" s="7" t="s">
        <v>49</v>
      </c>
      <c r="G75" s="27">
        <v>0.1</v>
      </c>
      <c r="H75" s="7" t="s">
        <v>50</v>
      </c>
      <c r="I75" s="7" t="s">
        <v>51</v>
      </c>
      <c r="J75" s="27">
        <v>0.2</v>
      </c>
    </row>
    <row r="76" spans="2:10" x14ac:dyDescent="0.25">
      <c r="E76" s="26"/>
      <c r="F76" s="7" t="s">
        <v>52</v>
      </c>
      <c r="G76" s="27">
        <v>0.1</v>
      </c>
    </row>
    <row r="78" spans="2:10" x14ac:dyDescent="0.25">
      <c r="B78" s="23" t="s">
        <v>873</v>
      </c>
    </row>
    <row r="80" spans="2:10" s="16" customFormat="1" ht="24" x14ac:dyDescent="0.25">
      <c r="B80" s="19" t="s">
        <v>1311</v>
      </c>
      <c r="C80" s="151" t="s">
        <v>1027</v>
      </c>
      <c r="D80" s="151"/>
      <c r="E80" s="151"/>
      <c r="F80" s="19" t="s">
        <v>91</v>
      </c>
      <c r="G80" s="19" t="s">
        <v>38</v>
      </c>
      <c r="H80" s="19" t="s">
        <v>39</v>
      </c>
      <c r="I80" s="22" t="s">
        <v>40</v>
      </c>
    </row>
    <row r="81" spans="2:10" x14ac:dyDescent="0.25">
      <c r="B81" s="17">
        <v>348379</v>
      </c>
      <c r="C81" s="148" t="s">
        <v>367</v>
      </c>
      <c r="D81" s="148"/>
      <c r="E81" s="148"/>
      <c r="F81" s="17" t="s">
        <v>61</v>
      </c>
      <c r="G81" s="31">
        <v>387</v>
      </c>
      <c r="H81" s="31">
        <v>442</v>
      </c>
      <c r="I81" s="18">
        <f>ABS((G81-H81)/G81)</f>
        <v>0.1421188630490956</v>
      </c>
    </row>
    <row r="82" spans="2:10" x14ac:dyDescent="0.25">
      <c r="B82" s="17">
        <v>347599</v>
      </c>
      <c r="C82" s="148" t="s">
        <v>227</v>
      </c>
      <c r="D82" s="148"/>
      <c r="E82" s="148"/>
      <c r="F82" s="17" t="s">
        <v>61</v>
      </c>
      <c r="G82" s="31">
        <v>399</v>
      </c>
      <c r="H82" s="31">
        <v>411</v>
      </c>
      <c r="I82" s="18">
        <f t="shared" ref="I82:I89" si="3">ABS((G82-H82)/G82)</f>
        <v>3.007518796992481E-2</v>
      </c>
    </row>
    <row r="83" spans="2:10" x14ac:dyDescent="0.25">
      <c r="B83" s="17">
        <v>348160</v>
      </c>
      <c r="C83" s="148" t="s">
        <v>797</v>
      </c>
      <c r="D83" s="148"/>
      <c r="E83" s="148"/>
      <c r="F83" s="17" t="s">
        <v>61</v>
      </c>
      <c r="G83" s="31">
        <v>139</v>
      </c>
      <c r="H83" s="31">
        <v>156</v>
      </c>
      <c r="I83" s="18">
        <f t="shared" si="3"/>
        <v>0.1223021582733813</v>
      </c>
    </row>
    <row r="84" spans="2:10" x14ac:dyDescent="0.25">
      <c r="B84" s="17">
        <v>362792</v>
      </c>
      <c r="C84" s="148" t="s">
        <v>559</v>
      </c>
      <c r="D84" s="148"/>
      <c r="E84" s="148"/>
      <c r="F84" s="17" t="s">
        <v>61</v>
      </c>
      <c r="G84" s="31">
        <v>225</v>
      </c>
      <c r="H84" s="31">
        <v>171</v>
      </c>
      <c r="I84" s="18">
        <f t="shared" si="3"/>
        <v>0.24</v>
      </c>
    </row>
    <row r="85" spans="2:10" x14ac:dyDescent="0.25">
      <c r="B85" s="17">
        <v>348345</v>
      </c>
      <c r="C85" s="148" t="s">
        <v>248</v>
      </c>
      <c r="D85" s="148"/>
      <c r="E85" s="148"/>
      <c r="F85" s="17" t="s">
        <v>61</v>
      </c>
      <c r="G85" s="31">
        <v>203</v>
      </c>
      <c r="H85" s="31">
        <v>264</v>
      </c>
      <c r="I85" s="18">
        <f t="shared" si="3"/>
        <v>0.30049261083743845</v>
      </c>
    </row>
    <row r="86" spans="2:10" x14ac:dyDescent="0.25">
      <c r="B86" s="17">
        <v>348622</v>
      </c>
      <c r="C86" s="148" t="s">
        <v>506</v>
      </c>
      <c r="D86" s="148"/>
      <c r="E86" s="148"/>
      <c r="F86" s="17" t="s">
        <v>61</v>
      </c>
      <c r="G86" s="31">
        <v>341</v>
      </c>
      <c r="H86" s="31">
        <v>362</v>
      </c>
      <c r="I86" s="18">
        <f t="shared" si="3"/>
        <v>6.1583577712609971E-2</v>
      </c>
    </row>
    <row r="87" spans="2:10" x14ac:dyDescent="0.25">
      <c r="B87" s="17">
        <v>348134</v>
      </c>
      <c r="C87" s="148" t="s">
        <v>85</v>
      </c>
      <c r="D87" s="148"/>
      <c r="E87" s="148"/>
      <c r="F87" s="17" t="s">
        <v>61</v>
      </c>
      <c r="G87" s="31">
        <v>255</v>
      </c>
      <c r="H87" s="31">
        <v>317</v>
      </c>
      <c r="I87" s="18">
        <f t="shared" si="3"/>
        <v>0.24313725490196078</v>
      </c>
    </row>
    <row r="88" spans="2:10" x14ac:dyDescent="0.25">
      <c r="B88" s="17">
        <v>364435</v>
      </c>
      <c r="C88" s="148" t="s">
        <v>597</v>
      </c>
      <c r="D88" s="148"/>
      <c r="E88" s="148"/>
      <c r="F88" s="17" t="s">
        <v>61</v>
      </c>
      <c r="G88" s="31">
        <v>206</v>
      </c>
      <c r="H88" s="31">
        <v>258</v>
      </c>
      <c r="I88" s="18">
        <f t="shared" si="3"/>
        <v>0.25242718446601942</v>
      </c>
    </row>
    <row r="89" spans="2:10" x14ac:dyDescent="0.25">
      <c r="B89" s="17">
        <v>348350</v>
      </c>
      <c r="C89" s="148" t="s">
        <v>618</v>
      </c>
      <c r="D89" s="148"/>
      <c r="E89" s="148"/>
      <c r="F89" s="17" t="s">
        <v>61</v>
      </c>
      <c r="G89" s="31">
        <v>105</v>
      </c>
      <c r="H89" s="31">
        <v>83</v>
      </c>
      <c r="I89" s="18">
        <f t="shared" si="3"/>
        <v>0.20952380952380953</v>
      </c>
    </row>
    <row r="91" spans="2:10" x14ac:dyDescent="0.25">
      <c r="B91" s="23" t="s">
        <v>46</v>
      </c>
    </row>
    <row r="93" spans="2:10" x14ac:dyDescent="0.25">
      <c r="C93" s="6" t="s">
        <v>47</v>
      </c>
      <c r="E93" s="24"/>
      <c r="F93" s="7" t="s">
        <v>48</v>
      </c>
      <c r="G93" s="27">
        <v>0.2</v>
      </c>
    </row>
    <row r="94" spans="2:10" x14ac:dyDescent="0.25">
      <c r="E94" s="25"/>
      <c r="F94" s="7" t="s">
        <v>49</v>
      </c>
      <c r="G94" s="27">
        <v>0.1</v>
      </c>
      <c r="H94" s="7" t="s">
        <v>50</v>
      </c>
      <c r="I94" s="7" t="s">
        <v>51</v>
      </c>
      <c r="J94" s="27">
        <v>0.2</v>
      </c>
    </row>
    <row r="95" spans="2:10" x14ac:dyDescent="0.25">
      <c r="E95" s="26"/>
      <c r="F95" s="7" t="s">
        <v>52</v>
      </c>
      <c r="G95" s="27">
        <v>0.1</v>
      </c>
    </row>
    <row r="98" spans="2:18" x14ac:dyDescent="0.25">
      <c r="B98" s="123" t="s">
        <v>874</v>
      </c>
    </row>
    <row r="100" spans="2:18" x14ac:dyDescent="0.25">
      <c r="B100" s="23" t="s">
        <v>46</v>
      </c>
    </row>
    <row r="102" spans="2:18" x14ac:dyDescent="0.25">
      <c r="C102" s="6" t="s">
        <v>47</v>
      </c>
      <c r="E102" s="24"/>
      <c r="F102" s="7" t="s">
        <v>48</v>
      </c>
      <c r="G102" s="27">
        <v>0.2</v>
      </c>
    </row>
    <row r="103" spans="2:18" x14ac:dyDescent="0.25">
      <c r="E103" s="25"/>
      <c r="F103" s="7" t="s">
        <v>49</v>
      </c>
      <c r="G103" s="27">
        <v>0.1</v>
      </c>
      <c r="H103" s="7" t="s">
        <v>50</v>
      </c>
      <c r="I103" s="7" t="s">
        <v>51</v>
      </c>
      <c r="J103" s="27">
        <v>0.2</v>
      </c>
    </row>
    <row r="104" spans="2:18" x14ac:dyDescent="0.25">
      <c r="E104" s="26"/>
      <c r="F104" s="7" t="s">
        <v>52</v>
      </c>
      <c r="G104" s="27">
        <v>0.1</v>
      </c>
    </row>
    <row r="106" spans="2:18" x14ac:dyDescent="0.25">
      <c r="J106" s="153" t="s">
        <v>879</v>
      </c>
      <c r="K106" s="153"/>
      <c r="L106" s="153"/>
      <c r="M106" s="152" t="s">
        <v>880</v>
      </c>
      <c r="N106" s="152"/>
      <c r="O106" s="152"/>
      <c r="P106" s="153" t="s">
        <v>881</v>
      </c>
      <c r="Q106" s="153"/>
      <c r="R106" s="153"/>
    </row>
    <row r="107" spans="2:18" s="16" customFormat="1" ht="24" x14ac:dyDescent="0.25">
      <c r="B107" s="19" t="s">
        <v>1311</v>
      </c>
      <c r="C107" s="151" t="s">
        <v>1027</v>
      </c>
      <c r="D107" s="151"/>
      <c r="E107" s="151"/>
      <c r="F107" s="151" t="s">
        <v>875</v>
      </c>
      <c r="G107" s="151"/>
      <c r="H107" s="151" t="s">
        <v>930</v>
      </c>
      <c r="I107" s="151" t="s">
        <v>91</v>
      </c>
      <c r="J107" s="32" t="s">
        <v>38</v>
      </c>
      <c r="K107" s="32" t="s">
        <v>39</v>
      </c>
      <c r="L107" s="22" t="s">
        <v>40</v>
      </c>
      <c r="M107" s="21" t="s">
        <v>38</v>
      </c>
      <c r="N107" s="21" t="s">
        <v>39</v>
      </c>
      <c r="O107" s="22" t="s">
        <v>40</v>
      </c>
      <c r="P107" s="32" t="s">
        <v>38</v>
      </c>
      <c r="Q107" s="32" t="s">
        <v>39</v>
      </c>
      <c r="R107" s="22" t="s">
        <v>40</v>
      </c>
    </row>
    <row r="108" spans="2:18" x14ac:dyDescent="0.25">
      <c r="B108" s="17">
        <v>348775</v>
      </c>
      <c r="C108" s="148" t="s">
        <v>251</v>
      </c>
      <c r="D108" s="148"/>
      <c r="E108" s="148"/>
      <c r="F108" s="51" t="s">
        <v>60</v>
      </c>
      <c r="G108" s="88"/>
      <c r="H108" s="51" t="s">
        <v>932</v>
      </c>
      <c r="I108" s="88"/>
      <c r="J108" s="31">
        <v>382</v>
      </c>
      <c r="K108" s="31">
        <v>432</v>
      </c>
      <c r="L108" s="18">
        <f t="shared" ref="L108:L152" si="4">ABS((J108-K108)/J108)</f>
        <v>0.13089005235602094</v>
      </c>
      <c r="M108" s="31">
        <v>204</v>
      </c>
      <c r="N108" s="31">
        <v>194</v>
      </c>
      <c r="O108" s="18">
        <f t="shared" ref="O108:O152" si="5">ABS((M108-N108)/M108)</f>
        <v>4.9019607843137254E-2</v>
      </c>
      <c r="P108" s="31">
        <v>465</v>
      </c>
      <c r="Q108" s="31">
        <v>349</v>
      </c>
      <c r="R108" s="18">
        <f t="shared" ref="R108:R152" si="6">ABS((P108-Q108)/P108)</f>
        <v>0.24946236559139784</v>
      </c>
    </row>
    <row r="109" spans="2:18" x14ac:dyDescent="0.25">
      <c r="B109" s="17">
        <v>348884</v>
      </c>
      <c r="C109" s="148" t="s">
        <v>168</v>
      </c>
      <c r="D109" s="148"/>
      <c r="E109" s="148"/>
      <c r="F109" s="51" t="s">
        <v>60</v>
      </c>
      <c r="G109" s="88"/>
      <c r="H109" s="51" t="s">
        <v>935</v>
      </c>
      <c r="I109" s="88"/>
      <c r="J109" s="31">
        <v>287</v>
      </c>
      <c r="K109" s="31">
        <v>325</v>
      </c>
      <c r="L109" s="18">
        <f t="shared" si="4"/>
        <v>0.13240418118466898</v>
      </c>
      <c r="M109" s="31">
        <v>377</v>
      </c>
      <c r="N109" s="31">
        <v>468</v>
      </c>
      <c r="O109" s="18">
        <f t="shared" si="5"/>
        <v>0.2413793103448276</v>
      </c>
      <c r="P109" s="31">
        <v>145</v>
      </c>
      <c r="Q109" s="31">
        <v>140</v>
      </c>
      <c r="R109" s="18">
        <f t="shared" si="6"/>
        <v>3.4482758620689655E-2</v>
      </c>
    </row>
    <row r="110" spans="2:18" x14ac:dyDescent="0.25">
      <c r="B110" s="17">
        <v>348565</v>
      </c>
      <c r="C110" s="148" t="s">
        <v>400</v>
      </c>
      <c r="D110" s="148"/>
      <c r="E110" s="148"/>
      <c r="F110" s="51" t="s">
        <v>103</v>
      </c>
      <c r="G110" s="88"/>
      <c r="H110" s="51" t="s">
        <v>935</v>
      </c>
      <c r="I110" s="88"/>
      <c r="J110" s="31">
        <v>346</v>
      </c>
      <c r="K110" s="31">
        <v>419</v>
      </c>
      <c r="L110" s="18">
        <f t="shared" si="4"/>
        <v>0.21098265895953758</v>
      </c>
      <c r="M110" s="31">
        <v>261</v>
      </c>
      <c r="N110" s="31">
        <v>324</v>
      </c>
      <c r="O110" s="18">
        <f t="shared" si="5"/>
        <v>0.2413793103448276</v>
      </c>
      <c r="P110" s="31">
        <v>223</v>
      </c>
      <c r="Q110" s="31">
        <v>163</v>
      </c>
      <c r="R110" s="18">
        <f t="shared" si="6"/>
        <v>0.26905829596412556</v>
      </c>
    </row>
    <row r="111" spans="2:18" x14ac:dyDescent="0.25">
      <c r="B111" s="17">
        <v>348882</v>
      </c>
      <c r="C111" s="148" t="s">
        <v>167</v>
      </c>
      <c r="D111" s="148"/>
      <c r="E111" s="148"/>
      <c r="F111" s="51" t="s">
        <v>60</v>
      </c>
      <c r="G111" s="88"/>
      <c r="H111" s="51" t="s">
        <v>937</v>
      </c>
      <c r="I111" s="88"/>
      <c r="J111" s="31">
        <v>179</v>
      </c>
      <c r="K111" s="31">
        <v>128</v>
      </c>
      <c r="L111" s="18">
        <f t="shared" si="4"/>
        <v>0.28491620111731841</v>
      </c>
      <c r="M111" s="31">
        <v>209</v>
      </c>
      <c r="N111" s="31">
        <v>155</v>
      </c>
      <c r="O111" s="18">
        <f t="shared" si="5"/>
        <v>0.25837320574162681</v>
      </c>
      <c r="P111" s="31">
        <v>329</v>
      </c>
      <c r="Q111" s="31">
        <v>277</v>
      </c>
      <c r="R111" s="18">
        <f t="shared" si="6"/>
        <v>0.1580547112462006</v>
      </c>
    </row>
    <row r="112" spans="2:18" x14ac:dyDescent="0.25">
      <c r="B112" s="17">
        <v>347570</v>
      </c>
      <c r="C112" s="148" t="s">
        <v>652</v>
      </c>
      <c r="D112" s="148"/>
      <c r="E112" s="148"/>
      <c r="F112" s="51" t="s">
        <v>63</v>
      </c>
      <c r="G112" s="88"/>
      <c r="H112" s="51" t="s">
        <v>932</v>
      </c>
      <c r="I112" s="88"/>
      <c r="J112" s="31">
        <v>357</v>
      </c>
      <c r="K112" s="31">
        <v>386</v>
      </c>
      <c r="L112" s="18">
        <f t="shared" si="4"/>
        <v>8.1232492997198882E-2</v>
      </c>
      <c r="M112" s="31">
        <v>143</v>
      </c>
      <c r="N112" s="31">
        <v>174</v>
      </c>
      <c r="O112" s="18">
        <f t="shared" si="5"/>
        <v>0.21678321678321677</v>
      </c>
      <c r="P112" s="31">
        <v>413</v>
      </c>
      <c r="Q112" s="31">
        <v>422</v>
      </c>
      <c r="R112" s="18">
        <f t="shared" si="6"/>
        <v>2.1791767554479417E-2</v>
      </c>
    </row>
    <row r="113" spans="2:18" x14ac:dyDescent="0.25">
      <c r="B113" s="17">
        <v>348249</v>
      </c>
      <c r="C113" s="148" t="s">
        <v>272</v>
      </c>
      <c r="D113" s="148"/>
      <c r="E113" s="148"/>
      <c r="F113" s="51" t="s">
        <v>68</v>
      </c>
      <c r="G113" s="88"/>
      <c r="H113" s="51" t="s">
        <v>937</v>
      </c>
      <c r="I113" s="88"/>
      <c r="J113" s="31">
        <v>159</v>
      </c>
      <c r="K113" s="31">
        <v>134</v>
      </c>
      <c r="L113" s="18">
        <f t="shared" si="4"/>
        <v>0.15723270440251572</v>
      </c>
      <c r="M113" s="31">
        <v>251</v>
      </c>
      <c r="N113" s="31">
        <v>307</v>
      </c>
      <c r="O113" s="18">
        <f t="shared" si="5"/>
        <v>0.22310756972111553</v>
      </c>
      <c r="P113" s="31">
        <v>150</v>
      </c>
      <c r="Q113" s="31">
        <v>177</v>
      </c>
      <c r="R113" s="18">
        <f t="shared" si="6"/>
        <v>0.18</v>
      </c>
    </row>
    <row r="114" spans="2:18" x14ac:dyDescent="0.25">
      <c r="B114" s="17">
        <v>348012</v>
      </c>
      <c r="C114" s="148" t="s">
        <v>766</v>
      </c>
      <c r="D114" s="148"/>
      <c r="E114" s="148"/>
      <c r="F114" s="51" t="s">
        <v>74</v>
      </c>
      <c r="G114" s="88"/>
      <c r="H114" s="51" t="s">
        <v>932</v>
      </c>
      <c r="I114" s="88"/>
      <c r="J114" s="31">
        <v>171</v>
      </c>
      <c r="K114" s="31">
        <v>163</v>
      </c>
      <c r="L114" s="18">
        <f t="shared" si="4"/>
        <v>4.6783625730994149E-2</v>
      </c>
      <c r="M114" s="31">
        <v>110</v>
      </c>
      <c r="N114" s="31">
        <v>96</v>
      </c>
      <c r="O114" s="18">
        <f t="shared" si="5"/>
        <v>0.12727272727272726</v>
      </c>
      <c r="P114" s="31">
        <v>239</v>
      </c>
      <c r="Q114" s="31">
        <v>235</v>
      </c>
      <c r="R114" s="18">
        <f t="shared" si="6"/>
        <v>1.6736401673640166E-2</v>
      </c>
    </row>
    <row r="115" spans="2:18" x14ac:dyDescent="0.25">
      <c r="B115" s="17">
        <v>348028</v>
      </c>
      <c r="C115" s="148" t="s">
        <v>578</v>
      </c>
      <c r="D115" s="148"/>
      <c r="E115" s="148"/>
      <c r="F115" s="51" t="s">
        <v>65</v>
      </c>
      <c r="G115" s="88"/>
      <c r="H115" s="51" t="s">
        <v>932</v>
      </c>
      <c r="I115" s="88"/>
      <c r="J115" s="31">
        <v>336</v>
      </c>
      <c r="K115" s="31">
        <v>239</v>
      </c>
      <c r="L115" s="18">
        <f t="shared" si="4"/>
        <v>0.28869047619047616</v>
      </c>
      <c r="M115" s="31">
        <v>212</v>
      </c>
      <c r="N115" s="31">
        <v>166</v>
      </c>
      <c r="O115" s="18">
        <f t="shared" si="5"/>
        <v>0.21698113207547171</v>
      </c>
      <c r="P115" s="31">
        <v>143</v>
      </c>
      <c r="Q115" s="31">
        <v>166</v>
      </c>
      <c r="R115" s="18">
        <f t="shared" si="6"/>
        <v>0.16083916083916083</v>
      </c>
    </row>
    <row r="116" spans="2:18" x14ac:dyDescent="0.25">
      <c r="B116" s="17">
        <v>348202</v>
      </c>
      <c r="C116" s="148" t="s">
        <v>601</v>
      </c>
      <c r="D116" s="148"/>
      <c r="E116" s="148"/>
      <c r="F116" s="51" t="s">
        <v>151</v>
      </c>
      <c r="G116" s="88"/>
      <c r="H116" s="51" t="s">
        <v>933</v>
      </c>
      <c r="I116" s="88"/>
      <c r="J116" s="31">
        <v>121</v>
      </c>
      <c r="K116" s="31">
        <v>132</v>
      </c>
      <c r="L116" s="18">
        <f t="shared" si="4"/>
        <v>9.0909090909090912E-2</v>
      </c>
      <c r="M116" s="31">
        <v>170</v>
      </c>
      <c r="N116" s="31">
        <v>186</v>
      </c>
      <c r="O116" s="18">
        <f t="shared" si="5"/>
        <v>9.4117647058823528E-2</v>
      </c>
      <c r="P116" s="31">
        <v>356</v>
      </c>
      <c r="Q116" s="31">
        <v>321</v>
      </c>
      <c r="R116" s="18">
        <f t="shared" si="6"/>
        <v>9.8314606741573038E-2</v>
      </c>
    </row>
    <row r="117" spans="2:18" x14ac:dyDescent="0.25">
      <c r="B117" s="17">
        <v>348369</v>
      </c>
      <c r="C117" s="148" t="s">
        <v>90</v>
      </c>
      <c r="D117" s="148"/>
      <c r="E117" s="148"/>
      <c r="F117" s="51" t="s">
        <v>89</v>
      </c>
      <c r="G117" s="88"/>
      <c r="H117" s="51" t="s">
        <v>936</v>
      </c>
      <c r="I117" s="88"/>
      <c r="J117" s="31">
        <v>190</v>
      </c>
      <c r="K117" s="31">
        <v>200</v>
      </c>
      <c r="L117" s="18">
        <f t="shared" si="4"/>
        <v>5.2631578947368418E-2</v>
      </c>
      <c r="M117" s="31">
        <v>232</v>
      </c>
      <c r="N117" s="31">
        <v>242</v>
      </c>
      <c r="O117" s="18">
        <f t="shared" si="5"/>
        <v>4.3103448275862072E-2</v>
      </c>
      <c r="P117" s="31">
        <v>491</v>
      </c>
      <c r="Q117" s="31">
        <v>585</v>
      </c>
      <c r="R117" s="18">
        <f t="shared" si="6"/>
        <v>0.19144602851323828</v>
      </c>
    </row>
    <row r="118" spans="2:18" x14ac:dyDescent="0.25">
      <c r="B118" s="17">
        <v>347765</v>
      </c>
      <c r="C118" s="148" t="s">
        <v>469</v>
      </c>
      <c r="D118" s="148"/>
      <c r="E118" s="148"/>
      <c r="F118" s="51" t="s">
        <v>103</v>
      </c>
      <c r="G118" s="88"/>
      <c r="H118" s="51" t="s">
        <v>934</v>
      </c>
      <c r="I118" s="88"/>
      <c r="J118" s="31">
        <v>431</v>
      </c>
      <c r="K118" s="31">
        <v>380</v>
      </c>
      <c r="L118" s="18">
        <f t="shared" si="4"/>
        <v>0.11832946635730858</v>
      </c>
      <c r="M118" s="31">
        <v>344</v>
      </c>
      <c r="N118" s="31">
        <v>324</v>
      </c>
      <c r="O118" s="18">
        <f t="shared" si="5"/>
        <v>5.8139534883720929E-2</v>
      </c>
      <c r="P118" s="31">
        <v>108</v>
      </c>
      <c r="Q118" s="31">
        <v>91</v>
      </c>
      <c r="R118" s="18">
        <f t="shared" si="6"/>
        <v>0.15740740740740741</v>
      </c>
    </row>
    <row r="119" spans="2:18" x14ac:dyDescent="0.25">
      <c r="B119" s="17">
        <v>348407</v>
      </c>
      <c r="C119" s="148" t="s">
        <v>769</v>
      </c>
      <c r="D119" s="148"/>
      <c r="E119" s="148"/>
      <c r="F119" s="51" t="s">
        <v>60</v>
      </c>
      <c r="G119" s="88"/>
      <c r="H119" s="51" t="s">
        <v>935</v>
      </c>
      <c r="I119" s="88"/>
      <c r="J119" s="31">
        <v>125</v>
      </c>
      <c r="K119" s="31">
        <v>108</v>
      </c>
      <c r="L119" s="18">
        <f t="shared" si="4"/>
        <v>0.13600000000000001</v>
      </c>
      <c r="M119" s="31">
        <v>289</v>
      </c>
      <c r="N119" s="31">
        <v>333</v>
      </c>
      <c r="O119" s="18">
        <f t="shared" si="5"/>
        <v>0.15224913494809689</v>
      </c>
      <c r="P119" s="31">
        <v>223</v>
      </c>
      <c r="Q119" s="31">
        <v>270</v>
      </c>
      <c r="R119" s="18">
        <f t="shared" si="6"/>
        <v>0.21076233183856502</v>
      </c>
    </row>
    <row r="120" spans="2:18" x14ac:dyDescent="0.25">
      <c r="B120" s="17">
        <v>366794</v>
      </c>
      <c r="C120" s="148" t="s">
        <v>132</v>
      </c>
      <c r="D120" s="148"/>
      <c r="E120" s="148"/>
      <c r="F120" s="51" t="s">
        <v>76</v>
      </c>
      <c r="G120" s="88"/>
      <c r="H120" s="51" t="s">
        <v>937</v>
      </c>
      <c r="I120" s="88"/>
      <c r="J120" s="31">
        <v>384</v>
      </c>
      <c r="K120" s="31">
        <v>408</v>
      </c>
      <c r="L120" s="18">
        <f t="shared" si="4"/>
        <v>6.25E-2</v>
      </c>
      <c r="M120" s="31">
        <v>129</v>
      </c>
      <c r="N120" s="31">
        <v>153</v>
      </c>
      <c r="O120" s="18">
        <f t="shared" si="5"/>
        <v>0.18604651162790697</v>
      </c>
      <c r="P120" s="31">
        <v>275</v>
      </c>
      <c r="Q120" s="31">
        <v>336</v>
      </c>
      <c r="R120" s="18">
        <f t="shared" si="6"/>
        <v>0.22181818181818183</v>
      </c>
    </row>
    <row r="121" spans="2:18" x14ac:dyDescent="0.25">
      <c r="B121" s="17">
        <v>347870</v>
      </c>
      <c r="C121" s="148" t="s">
        <v>133</v>
      </c>
      <c r="D121" s="148"/>
      <c r="E121" s="148"/>
      <c r="F121" s="51" t="s">
        <v>76</v>
      </c>
      <c r="G121" s="88"/>
      <c r="H121" s="51" t="s">
        <v>936</v>
      </c>
      <c r="I121" s="88"/>
      <c r="J121" s="31">
        <v>330</v>
      </c>
      <c r="K121" s="31">
        <v>396</v>
      </c>
      <c r="L121" s="18">
        <f t="shared" si="4"/>
        <v>0.2</v>
      </c>
      <c r="M121" s="31">
        <v>240</v>
      </c>
      <c r="N121" s="31">
        <v>281</v>
      </c>
      <c r="O121" s="18">
        <f t="shared" si="5"/>
        <v>0.17083333333333334</v>
      </c>
      <c r="P121" s="31">
        <v>427</v>
      </c>
      <c r="Q121" s="31">
        <v>462</v>
      </c>
      <c r="R121" s="18">
        <f t="shared" si="6"/>
        <v>8.1967213114754092E-2</v>
      </c>
    </row>
    <row r="122" spans="2:18" x14ac:dyDescent="0.25">
      <c r="B122" s="17">
        <v>347744</v>
      </c>
      <c r="C122" s="148" t="s">
        <v>386</v>
      </c>
      <c r="D122" s="148"/>
      <c r="E122" s="148"/>
      <c r="F122" s="51" t="s">
        <v>103</v>
      </c>
      <c r="G122" s="88"/>
      <c r="H122" s="51" t="s">
        <v>932</v>
      </c>
      <c r="I122" s="88"/>
      <c r="J122" s="31">
        <v>337</v>
      </c>
      <c r="K122" s="31">
        <v>253</v>
      </c>
      <c r="L122" s="18">
        <f t="shared" si="4"/>
        <v>0.24925816023738873</v>
      </c>
      <c r="M122" s="31">
        <v>174</v>
      </c>
      <c r="N122" s="31">
        <v>129</v>
      </c>
      <c r="O122" s="18">
        <f t="shared" si="5"/>
        <v>0.25862068965517243</v>
      </c>
      <c r="P122" s="31">
        <v>109</v>
      </c>
      <c r="Q122" s="31">
        <v>88</v>
      </c>
      <c r="R122" s="18">
        <f t="shared" si="6"/>
        <v>0.19266055045871561</v>
      </c>
    </row>
    <row r="123" spans="2:18" x14ac:dyDescent="0.25">
      <c r="B123" s="17">
        <v>348801</v>
      </c>
      <c r="C123" s="148" t="s">
        <v>108</v>
      </c>
      <c r="D123" s="148"/>
      <c r="E123" s="148"/>
      <c r="F123" s="51" t="s">
        <v>60</v>
      </c>
      <c r="G123" s="88"/>
      <c r="H123" s="51" t="s">
        <v>933</v>
      </c>
      <c r="I123" s="88"/>
      <c r="J123" s="31">
        <v>313</v>
      </c>
      <c r="K123" s="31">
        <v>307</v>
      </c>
      <c r="L123" s="18">
        <f t="shared" si="4"/>
        <v>1.9169329073482427E-2</v>
      </c>
      <c r="M123" s="31">
        <v>250</v>
      </c>
      <c r="N123" s="31">
        <v>233</v>
      </c>
      <c r="O123" s="18">
        <f t="shared" si="5"/>
        <v>6.8000000000000005E-2</v>
      </c>
      <c r="P123" s="31">
        <v>102</v>
      </c>
      <c r="Q123" s="31">
        <v>110</v>
      </c>
      <c r="R123" s="18">
        <f t="shared" si="6"/>
        <v>7.8431372549019607E-2</v>
      </c>
    </row>
    <row r="124" spans="2:18" x14ac:dyDescent="0.25">
      <c r="B124" s="17">
        <v>347828</v>
      </c>
      <c r="C124" s="148" t="s">
        <v>738</v>
      </c>
      <c r="D124" s="148"/>
      <c r="E124" s="148"/>
      <c r="F124" s="51" t="s">
        <v>89</v>
      </c>
      <c r="G124" s="88"/>
      <c r="H124" s="51" t="s">
        <v>934</v>
      </c>
      <c r="I124" s="88"/>
      <c r="J124" s="31">
        <v>274</v>
      </c>
      <c r="K124" s="31">
        <v>222</v>
      </c>
      <c r="L124" s="18">
        <f t="shared" si="4"/>
        <v>0.18978102189781021</v>
      </c>
      <c r="M124" s="31">
        <v>448</v>
      </c>
      <c r="N124" s="31">
        <v>569</v>
      </c>
      <c r="O124" s="18">
        <f t="shared" si="5"/>
        <v>0.2700892857142857</v>
      </c>
      <c r="P124" s="31">
        <v>288</v>
      </c>
      <c r="Q124" s="31">
        <v>225</v>
      </c>
      <c r="R124" s="18">
        <f t="shared" si="6"/>
        <v>0.21875</v>
      </c>
    </row>
    <row r="125" spans="2:18" x14ac:dyDescent="0.25">
      <c r="B125" s="17">
        <v>362661</v>
      </c>
      <c r="C125" s="148" t="s">
        <v>524</v>
      </c>
      <c r="D125" s="148"/>
      <c r="E125" s="148"/>
      <c r="F125" s="51" t="s">
        <v>60</v>
      </c>
      <c r="G125" s="88"/>
      <c r="H125" s="51" t="s">
        <v>934</v>
      </c>
      <c r="I125" s="88"/>
      <c r="J125" s="31">
        <v>388</v>
      </c>
      <c r="K125" s="31">
        <v>497</v>
      </c>
      <c r="L125" s="18">
        <f t="shared" si="4"/>
        <v>0.28092783505154639</v>
      </c>
      <c r="M125" s="31">
        <v>272</v>
      </c>
      <c r="N125" s="31">
        <v>262</v>
      </c>
      <c r="O125" s="18">
        <f t="shared" si="5"/>
        <v>3.6764705882352942E-2</v>
      </c>
      <c r="P125" s="31">
        <v>380</v>
      </c>
      <c r="Q125" s="31">
        <v>418</v>
      </c>
      <c r="R125" s="18">
        <f t="shared" si="6"/>
        <v>0.1</v>
      </c>
    </row>
    <row r="126" spans="2:18" x14ac:dyDescent="0.25">
      <c r="B126" s="17">
        <v>364185</v>
      </c>
      <c r="C126" s="148" t="s">
        <v>492</v>
      </c>
      <c r="D126" s="148"/>
      <c r="E126" s="148"/>
      <c r="F126" s="51" t="s">
        <v>68</v>
      </c>
      <c r="G126" s="88"/>
      <c r="H126" s="51" t="s">
        <v>936</v>
      </c>
      <c r="I126" s="88"/>
      <c r="J126" s="31">
        <v>185</v>
      </c>
      <c r="K126" s="31">
        <v>134</v>
      </c>
      <c r="L126" s="18">
        <f t="shared" si="4"/>
        <v>0.27567567567567569</v>
      </c>
      <c r="M126" s="31">
        <v>270</v>
      </c>
      <c r="N126" s="31">
        <v>225</v>
      </c>
      <c r="O126" s="18">
        <f t="shared" si="5"/>
        <v>0.16666666666666666</v>
      </c>
      <c r="P126" s="31">
        <v>344</v>
      </c>
      <c r="Q126" s="31">
        <v>389</v>
      </c>
      <c r="R126" s="18">
        <f t="shared" si="6"/>
        <v>0.1308139534883721</v>
      </c>
    </row>
    <row r="127" spans="2:18" x14ac:dyDescent="0.25">
      <c r="B127" s="17">
        <v>347829</v>
      </c>
      <c r="C127" s="148" t="s">
        <v>210</v>
      </c>
      <c r="D127" s="148"/>
      <c r="E127" s="148"/>
      <c r="F127" s="51" t="s">
        <v>89</v>
      </c>
      <c r="G127" s="88"/>
      <c r="H127" s="51" t="s">
        <v>933</v>
      </c>
      <c r="I127" s="88"/>
      <c r="J127" s="31">
        <v>223</v>
      </c>
      <c r="K127" s="31">
        <v>290</v>
      </c>
      <c r="L127" s="18">
        <f t="shared" si="4"/>
        <v>0.30044843049327352</v>
      </c>
      <c r="M127" s="31">
        <v>323</v>
      </c>
      <c r="N127" s="31">
        <v>327</v>
      </c>
      <c r="O127" s="18">
        <f t="shared" si="5"/>
        <v>1.238390092879257E-2</v>
      </c>
      <c r="P127" s="31">
        <v>197</v>
      </c>
      <c r="Q127" s="31">
        <v>146</v>
      </c>
      <c r="R127" s="18">
        <f t="shared" si="6"/>
        <v>0.25888324873096447</v>
      </c>
    </row>
    <row r="128" spans="2:18" x14ac:dyDescent="0.25">
      <c r="B128" s="17">
        <v>348394</v>
      </c>
      <c r="C128" s="148" t="s">
        <v>110</v>
      </c>
      <c r="D128" s="148"/>
      <c r="E128" s="148"/>
      <c r="F128" s="51" t="s">
        <v>60</v>
      </c>
      <c r="G128" s="88"/>
      <c r="H128" s="51" t="s">
        <v>933</v>
      </c>
      <c r="I128" s="88"/>
      <c r="J128" s="31">
        <v>493</v>
      </c>
      <c r="K128" s="31">
        <v>449</v>
      </c>
      <c r="L128" s="18">
        <f t="shared" si="4"/>
        <v>8.9249492900608518E-2</v>
      </c>
      <c r="M128" s="31">
        <v>216</v>
      </c>
      <c r="N128" s="31">
        <v>247</v>
      </c>
      <c r="O128" s="18">
        <f t="shared" si="5"/>
        <v>0.14351851851851852</v>
      </c>
      <c r="P128" s="31">
        <v>151</v>
      </c>
      <c r="Q128" s="31">
        <v>138</v>
      </c>
      <c r="R128" s="18">
        <f t="shared" si="6"/>
        <v>8.6092715231788075E-2</v>
      </c>
    </row>
    <row r="129" spans="2:18" x14ac:dyDescent="0.25">
      <c r="B129" s="17">
        <v>347993</v>
      </c>
      <c r="C129" s="148" t="s">
        <v>291</v>
      </c>
      <c r="D129" s="148"/>
      <c r="E129" s="148"/>
      <c r="F129" s="51" t="s">
        <v>82</v>
      </c>
      <c r="G129" s="88"/>
      <c r="H129" s="51" t="s">
        <v>932</v>
      </c>
      <c r="I129" s="88"/>
      <c r="J129" s="31">
        <v>338</v>
      </c>
      <c r="K129" s="31">
        <v>433</v>
      </c>
      <c r="L129" s="18">
        <f t="shared" si="4"/>
        <v>0.28106508875739644</v>
      </c>
      <c r="M129" s="31">
        <v>327</v>
      </c>
      <c r="N129" s="31">
        <v>282</v>
      </c>
      <c r="O129" s="18">
        <f t="shared" si="5"/>
        <v>0.13761467889908258</v>
      </c>
      <c r="P129" s="31">
        <v>448</v>
      </c>
      <c r="Q129" s="31">
        <v>543</v>
      </c>
      <c r="R129" s="18">
        <f t="shared" si="6"/>
        <v>0.21205357142857142</v>
      </c>
    </row>
    <row r="130" spans="2:18" x14ac:dyDescent="0.25">
      <c r="B130" s="17">
        <v>348061</v>
      </c>
      <c r="C130" s="148" t="s">
        <v>249</v>
      </c>
      <c r="D130" s="148"/>
      <c r="E130" s="148"/>
      <c r="F130" s="51" t="s">
        <v>65</v>
      </c>
      <c r="G130" s="88"/>
      <c r="H130" s="51" t="s">
        <v>935</v>
      </c>
      <c r="I130" s="88"/>
      <c r="J130" s="31">
        <v>425</v>
      </c>
      <c r="K130" s="31">
        <v>345</v>
      </c>
      <c r="L130" s="18">
        <f t="shared" si="4"/>
        <v>0.18823529411764706</v>
      </c>
      <c r="M130" s="31">
        <v>240</v>
      </c>
      <c r="N130" s="31">
        <v>243</v>
      </c>
      <c r="O130" s="18">
        <f t="shared" si="5"/>
        <v>1.2500000000000001E-2</v>
      </c>
      <c r="P130" s="31">
        <v>351</v>
      </c>
      <c r="Q130" s="31">
        <v>313</v>
      </c>
      <c r="R130" s="18">
        <f t="shared" si="6"/>
        <v>0.10826210826210826</v>
      </c>
    </row>
    <row r="131" spans="2:18" x14ac:dyDescent="0.25">
      <c r="B131" s="17">
        <v>348094</v>
      </c>
      <c r="C131" s="148" t="s">
        <v>157</v>
      </c>
      <c r="D131" s="148"/>
      <c r="E131" s="148"/>
      <c r="F131" s="51" t="s">
        <v>70</v>
      </c>
      <c r="G131" s="88"/>
      <c r="H131" s="51" t="s">
        <v>935</v>
      </c>
      <c r="I131" s="88"/>
      <c r="J131" s="31">
        <v>277</v>
      </c>
      <c r="K131" s="31">
        <v>358</v>
      </c>
      <c r="L131" s="18">
        <f t="shared" si="4"/>
        <v>0.29241877256317689</v>
      </c>
      <c r="M131" s="31">
        <v>268</v>
      </c>
      <c r="N131" s="31">
        <v>252</v>
      </c>
      <c r="O131" s="18">
        <f t="shared" si="5"/>
        <v>5.9701492537313432E-2</v>
      </c>
      <c r="P131" s="31">
        <v>244</v>
      </c>
      <c r="Q131" s="31">
        <v>201</v>
      </c>
      <c r="R131" s="18">
        <f t="shared" si="6"/>
        <v>0.17622950819672131</v>
      </c>
    </row>
    <row r="132" spans="2:18" x14ac:dyDescent="0.25">
      <c r="B132" s="17">
        <v>348564</v>
      </c>
      <c r="C132" s="148" t="s">
        <v>399</v>
      </c>
      <c r="D132" s="148"/>
      <c r="E132" s="148"/>
      <c r="F132" s="51" t="s">
        <v>103</v>
      </c>
      <c r="G132" s="88"/>
      <c r="H132" s="51" t="s">
        <v>937</v>
      </c>
      <c r="I132" s="88"/>
      <c r="J132" s="31">
        <v>307</v>
      </c>
      <c r="K132" s="31">
        <v>381</v>
      </c>
      <c r="L132" s="18">
        <f t="shared" si="4"/>
        <v>0.24104234527687296</v>
      </c>
      <c r="M132" s="31">
        <v>206</v>
      </c>
      <c r="N132" s="31">
        <v>167</v>
      </c>
      <c r="O132" s="18">
        <f t="shared" si="5"/>
        <v>0.18932038834951456</v>
      </c>
      <c r="P132" s="31">
        <v>193</v>
      </c>
      <c r="Q132" s="31">
        <v>236</v>
      </c>
      <c r="R132" s="18">
        <f t="shared" si="6"/>
        <v>0.22279792746113988</v>
      </c>
    </row>
    <row r="133" spans="2:18" x14ac:dyDescent="0.25">
      <c r="B133" s="17">
        <v>347694</v>
      </c>
      <c r="C133" s="148" t="s">
        <v>233</v>
      </c>
      <c r="D133" s="148"/>
      <c r="E133" s="148"/>
      <c r="F133" s="51" t="s">
        <v>103</v>
      </c>
      <c r="G133" s="88"/>
      <c r="H133" s="51" t="s">
        <v>934</v>
      </c>
      <c r="I133" s="88"/>
      <c r="J133" s="31">
        <v>478</v>
      </c>
      <c r="K133" s="31">
        <v>388</v>
      </c>
      <c r="L133" s="18">
        <f t="shared" si="4"/>
        <v>0.18828451882845187</v>
      </c>
      <c r="M133" s="31">
        <v>329</v>
      </c>
      <c r="N133" s="31">
        <v>231</v>
      </c>
      <c r="O133" s="18">
        <f t="shared" si="5"/>
        <v>0.2978723404255319</v>
      </c>
      <c r="P133" s="31">
        <v>237</v>
      </c>
      <c r="Q133" s="31">
        <v>204</v>
      </c>
      <c r="R133" s="18">
        <f t="shared" si="6"/>
        <v>0.13924050632911392</v>
      </c>
    </row>
    <row r="134" spans="2:18" x14ac:dyDescent="0.25">
      <c r="B134" s="17">
        <v>347999</v>
      </c>
      <c r="C134" s="148" t="s">
        <v>362</v>
      </c>
      <c r="D134" s="148"/>
      <c r="E134" s="148"/>
      <c r="F134" s="51" t="s">
        <v>68</v>
      </c>
      <c r="G134" s="88"/>
      <c r="H134" s="51" t="s">
        <v>937</v>
      </c>
      <c r="I134" s="88"/>
      <c r="J134" s="31">
        <v>452</v>
      </c>
      <c r="K134" s="31">
        <v>335</v>
      </c>
      <c r="L134" s="18">
        <f t="shared" si="4"/>
        <v>0.25884955752212391</v>
      </c>
      <c r="M134" s="31">
        <v>244</v>
      </c>
      <c r="N134" s="31">
        <v>198</v>
      </c>
      <c r="O134" s="18">
        <f t="shared" si="5"/>
        <v>0.18852459016393441</v>
      </c>
      <c r="P134" s="31">
        <v>416</v>
      </c>
      <c r="Q134" s="31">
        <v>404</v>
      </c>
      <c r="R134" s="18">
        <f t="shared" si="6"/>
        <v>2.8846153846153848E-2</v>
      </c>
    </row>
    <row r="135" spans="2:18" x14ac:dyDescent="0.25">
      <c r="B135" s="17">
        <v>347930</v>
      </c>
      <c r="C135" s="148" t="s">
        <v>171</v>
      </c>
      <c r="D135" s="148"/>
      <c r="E135" s="148"/>
      <c r="F135" s="51" t="s">
        <v>80</v>
      </c>
      <c r="G135" s="88"/>
      <c r="H135" s="51" t="s">
        <v>932</v>
      </c>
      <c r="I135" s="88"/>
      <c r="J135" s="31">
        <v>363</v>
      </c>
      <c r="K135" s="31">
        <v>342</v>
      </c>
      <c r="L135" s="18">
        <f t="shared" si="4"/>
        <v>5.7851239669421489E-2</v>
      </c>
      <c r="M135" s="31">
        <v>267</v>
      </c>
      <c r="N135" s="31">
        <v>225</v>
      </c>
      <c r="O135" s="18">
        <f t="shared" si="5"/>
        <v>0.15730337078651685</v>
      </c>
      <c r="P135" s="31">
        <v>426</v>
      </c>
      <c r="Q135" s="31">
        <v>346</v>
      </c>
      <c r="R135" s="18">
        <f t="shared" si="6"/>
        <v>0.18779342723004694</v>
      </c>
    </row>
    <row r="136" spans="2:18" x14ac:dyDescent="0.25">
      <c r="B136" s="17">
        <v>364279</v>
      </c>
      <c r="C136" s="148" t="s">
        <v>841</v>
      </c>
      <c r="D136" s="148"/>
      <c r="E136" s="148"/>
      <c r="F136" s="51" t="s">
        <v>70</v>
      </c>
      <c r="G136" s="88"/>
      <c r="H136" s="51" t="s">
        <v>933</v>
      </c>
      <c r="I136" s="88"/>
      <c r="J136" s="31">
        <v>150</v>
      </c>
      <c r="K136" s="31">
        <v>128</v>
      </c>
      <c r="L136" s="18">
        <f t="shared" si="4"/>
        <v>0.14666666666666667</v>
      </c>
      <c r="M136" s="31">
        <v>319</v>
      </c>
      <c r="N136" s="31">
        <v>380</v>
      </c>
      <c r="O136" s="18">
        <f t="shared" si="5"/>
        <v>0.19122257053291536</v>
      </c>
      <c r="P136" s="31">
        <v>206</v>
      </c>
      <c r="Q136" s="31">
        <v>225</v>
      </c>
      <c r="R136" s="18">
        <f t="shared" si="6"/>
        <v>9.2233009708737865E-2</v>
      </c>
    </row>
    <row r="137" spans="2:18" x14ac:dyDescent="0.25">
      <c r="B137" s="17">
        <v>362801</v>
      </c>
      <c r="C137" s="148" t="s">
        <v>474</v>
      </c>
      <c r="D137" s="148"/>
      <c r="E137" s="148"/>
      <c r="F137" s="51" t="s">
        <v>74</v>
      </c>
      <c r="G137" s="88"/>
      <c r="H137" s="51" t="s">
        <v>935</v>
      </c>
      <c r="I137" s="88"/>
      <c r="J137" s="31">
        <v>195</v>
      </c>
      <c r="K137" s="31">
        <v>164</v>
      </c>
      <c r="L137" s="18">
        <f t="shared" si="4"/>
        <v>0.15897435897435896</v>
      </c>
      <c r="M137" s="31">
        <v>132</v>
      </c>
      <c r="N137" s="31">
        <v>107</v>
      </c>
      <c r="O137" s="18">
        <f t="shared" si="5"/>
        <v>0.18939393939393939</v>
      </c>
      <c r="P137" s="31">
        <v>453</v>
      </c>
      <c r="Q137" s="31">
        <v>472</v>
      </c>
      <c r="R137" s="18">
        <f t="shared" si="6"/>
        <v>4.194260485651214E-2</v>
      </c>
    </row>
    <row r="138" spans="2:18" x14ac:dyDescent="0.25">
      <c r="B138" s="17">
        <v>348777</v>
      </c>
      <c r="C138" s="148" t="s">
        <v>217</v>
      </c>
      <c r="D138" s="148"/>
      <c r="E138" s="148"/>
      <c r="F138" s="51" t="s">
        <v>60</v>
      </c>
      <c r="G138" s="88"/>
      <c r="H138" s="51" t="s">
        <v>932</v>
      </c>
      <c r="I138" s="88"/>
      <c r="J138" s="31">
        <v>172</v>
      </c>
      <c r="K138" s="31">
        <v>219</v>
      </c>
      <c r="L138" s="18">
        <f t="shared" si="4"/>
        <v>0.27325581395348836</v>
      </c>
      <c r="M138" s="31">
        <v>302</v>
      </c>
      <c r="N138" s="31">
        <v>254</v>
      </c>
      <c r="O138" s="18">
        <f t="shared" si="5"/>
        <v>0.15894039735099338</v>
      </c>
      <c r="P138" s="31">
        <v>338</v>
      </c>
      <c r="Q138" s="31">
        <v>403</v>
      </c>
      <c r="R138" s="18">
        <f t="shared" si="6"/>
        <v>0.19230769230769232</v>
      </c>
    </row>
    <row r="139" spans="2:18" x14ac:dyDescent="0.25">
      <c r="B139" s="17">
        <v>347936</v>
      </c>
      <c r="C139" s="148" t="s">
        <v>204</v>
      </c>
      <c r="D139" s="148"/>
      <c r="E139" s="148"/>
      <c r="F139" s="51" t="s">
        <v>80</v>
      </c>
      <c r="G139" s="88"/>
      <c r="H139" s="51" t="s">
        <v>934</v>
      </c>
      <c r="I139" s="88"/>
      <c r="J139" s="31">
        <v>118</v>
      </c>
      <c r="K139" s="31">
        <v>95</v>
      </c>
      <c r="L139" s="18">
        <f t="shared" si="4"/>
        <v>0.19491525423728814</v>
      </c>
      <c r="M139" s="31">
        <v>417</v>
      </c>
      <c r="N139" s="31">
        <v>447</v>
      </c>
      <c r="O139" s="18">
        <f t="shared" si="5"/>
        <v>7.1942446043165464E-2</v>
      </c>
      <c r="P139" s="31">
        <v>358</v>
      </c>
      <c r="Q139" s="31">
        <v>276</v>
      </c>
      <c r="R139" s="18">
        <f t="shared" si="6"/>
        <v>0.22905027932960895</v>
      </c>
    </row>
    <row r="140" spans="2:18" x14ac:dyDescent="0.25">
      <c r="B140" s="17">
        <v>362717</v>
      </c>
      <c r="C140" s="148" t="s">
        <v>555</v>
      </c>
      <c r="D140" s="148"/>
      <c r="E140" s="148"/>
      <c r="F140" s="51" t="s">
        <v>60</v>
      </c>
      <c r="G140" s="88"/>
      <c r="H140" s="51" t="s">
        <v>932</v>
      </c>
      <c r="I140" s="88"/>
      <c r="J140" s="31">
        <v>231</v>
      </c>
      <c r="K140" s="31">
        <v>273</v>
      </c>
      <c r="L140" s="18">
        <f t="shared" si="4"/>
        <v>0.18181818181818182</v>
      </c>
      <c r="M140" s="31">
        <v>159</v>
      </c>
      <c r="N140" s="31">
        <v>123</v>
      </c>
      <c r="O140" s="18">
        <f t="shared" si="5"/>
        <v>0.22641509433962265</v>
      </c>
      <c r="P140" s="31">
        <v>318</v>
      </c>
      <c r="Q140" s="31">
        <v>408</v>
      </c>
      <c r="R140" s="18">
        <f t="shared" si="6"/>
        <v>0.28301886792452829</v>
      </c>
    </row>
    <row r="141" spans="2:18" x14ac:dyDescent="0.25">
      <c r="B141" s="17">
        <v>366743</v>
      </c>
      <c r="C141" s="148" t="s">
        <v>193</v>
      </c>
      <c r="D141" s="148"/>
      <c r="E141" s="148"/>
      <c r="F141" s="51" t="s">
        <v>103</v>
      </c>
      <c r="G141" s="88"/>
      <c r="H141" s="51" t="s">
        <v>935</v>
      </c>
      <c r="I141" s="88"/>
      <c r="J141" s="31">
        <v>235</v>
      </c>
      <c r="K141" s="31">
        <v>238</v>
      </c>
      <c r="L141" s="18">
        <f t="shared" si="4"/>
        <v>1.276595744680851E-2</v>
      </c>
      <c r="M141" s="31">
        <v>196</v>
      </c>
      <c r="N141" s="31">
        <v>161</v>
      </c>
      <c r="O141" s="18">
        <f t="shared" si="5"/>
        <v>0.17857142857142858</v>
      </c>
      <c r="P141" s="31">
        <v>470</v>
      </c>
      <c r="Q141" s="31">
        <v>339</v>
      </c>
      <c r="R141" s="18">
        <f t="shared" si="6"/>
        <v>0.27872340425531916</v>
      </c>
    </row>
    <row r="142" spans="2:18" x14ac:dyDescent="0.25">
      <c r="B142" s="17">
        <v>348761</v>
      </c>
      <c r="C142" s="148" t="s">
        <v>387</v>
      </c>
      <c r="D142" s="148"/>
      <c r="E142" s="148"/>
      <c r="F142" s="51" t="s">
        <v>60</v>
      </c>
      <c r="G142" s="88"/>
      <c r="H142" s="51" t="s">
        <v>935</v>
      </c>
      <c r="I142" s="88"/>
      <c r="J142" s="31">
        <v>174</v>
      </c>
      <c r="K142" s="31">
        <v>162</v>
      </c>
      <c r="L142" s="18">
        <f t="shared" si="4"/>
        <v>6.8965517241379309E-2</v>
      </c>
      <c r="M142" s="31">
        <v>454</v>
      </c>
      <c r="N142" s="31">
        <v>445</v>
      </c>
      <c r="O142" s="18">
        <f t="shared" si="5"/>
        <v>1.9823788546255508E-2</v>
      </c>
      <c r="P142" s="31">
        <v>318</v>
      </c>
      <c r="Q142" s="31">
        <v>325</v>
      </c>
      <c r="R142" s="18">
        <f t="shared" si="6"/>
        <v>2.20125786163522E-2</v>
      </c>
    </row>
    <row r="143" spans="2:18" x14ac:dyDescent="0.25">
      <c r="B143" s="17">
        <v>348274</v>
      </c>
      <c r="C143" s="148" t="s">
        <v>59</v>
      </c>
      <c r="D143" s="148"/>
      <c r="E143" s="148"/>
      <c r="F143" s="51" t="s">
        <v>60</v>
      </c>
      <c r="G143" s="88"/>
      <c r="H143" s="51" t="s">
        <v>936</v>
      </c>
      <c r="I143" s="88"/>
      <c r="J143" s="31">
        <v>427</v>
      </c>
      <c r="K143" s="31">
        <v>500</v>
      </c>
      <c r="L143" s="18">
        <f t="shared" si="4"/>
        <v>0.17096018735362997</v>
      </c>
      <c r="M143" s="31">
        <v>368</v>
      </c>
      <c r="N143" s="31">
        <v>402</v>
      </c>
      <c r="O143" s="18">
        <f t="shared" si="5"/>
        <v>9.2391304347826081E-2</v>
      </c>
      <c r="P143" s="31">
        <v>167</v>
      </c>
      <c r="Q143" s="31">
        <v>198</v>
      </c>
      <c r="R143" s="18">
        <f t="shared" si="6"/>
        <v>0.18562874251497005</v>
      </c>
    </row>
    <row r="144" spans="2:18" x14ac:dyDescent="0.25">
      <c r="B144" s="17">
        <v>348129</v>
      </c>
      <c r="C144" s="148" t="s">
        <v>206</v>
      </c>
      <c r="D144" s="148"/>
      <c r="E144" s="148"/>
      <c r="F144" s="51" t="s">
        <v>70</v>
      </c>
      <c r="G144" s="88"/>
      <c r="H144" s="51" t="s">
        <v>934</v>
      </c>
      <c r="I144" s="88"/>
      <c r="J144" s="31">
        <v>398</v>
      </c>
      <c r="K144" s="31">
        <v>502</v>
      </c>
      <c r="L144" s="18">
        <f t="shared" si="4"/>
        <v>0.2613065326633166</v>
      </c>
      <c r="M144" s="31">
        <v>120</v>
      </c>
      <c r="N144" s="31">
        <v>112</v>
      </c>
      <c r="O144" s="18">
        <f t="shared" si="5"/>
        <v>6.6666666666666666E-2</v>
      </c>
      <c r="P144" s="31">
        <v>116</v>
      </c>
      <c r="Q144" s="31">
        <v>97</v>
      </c>
      <c r="R144" s="18">
        <f t="shared" si="6"/>
        <v>0.16379310344827586</v>
      </c>
    </row>
    <row r="145" spans="2:18" x14ac:dyDescent="0.25">
      <c r="B145" s="17">
        <v>348243</v>
      </c>
      <c r="C145" s="148" t="s">
        <v>62</v>
      </c>
      <c r="D145" s="148"/>
      <c r="E145" s="148"/>
      <c r="F145" s="51" t="s">
        <v>63</v>
      </c>
      <c r="G145" s="88"/>
      <c r="H145" s="51" t="s">
        <v>937</v>
      </c>
      <c r="I145" s="88"/>
      <c r="J145" s="31">
        <v>192</v>
      </c>
      <c r="K145" s="31">
        <v>240</v>
      </c>
      <c r="L145" s="18">
        <f t="shared" si="4"/>
        <v>0.25</v>
      </c>
      <c r="M145" s="31">
        <v>406</v>
      </c>
      <c r="N145" s="31">
        <v>528</v>
      </c>
      <c r="O145" s="18">
        <f t="shared" si="5"/>
        <v>0.30049261083743845</v>
      </c>
      <c r="P145" s="31">
        <v>457</v>
      </c>
      <c r="Q145" s="31">
        <v>595</v>
      </c>
      <c r="R145" s="18">
        <f t="shared" si="6"/>
        <v>0.30196936542669583</v>
      </c>
    </row>
    <row r="146" spans="2:18" x14ac:dyDescent="0.25">
      <c r="B146" s="17">
        <v>362724</v>
      </c>
      <c r="C146" s="148" t="s">
        <v>503</v>
      </c>
      <c r="D146" s="148"/>
      <c r="E146" s="148"/>
      <c r="F146" s="51" t="s">
        <v>60</v>
      </c>
      <c r="G146" s="88"/>
      <c r="H146" s="51" t="s">
        <v>935</v>
      </c>
      <c r="I146" s="88"/>
      <c r="J146" s="31">
        <v>262</v>
      </c>
      <c r="K146" s="31">
        <v>286</v>
      </c>
      <c r="L146" s="18">
        <f t="shared" si="4"/>
        <v>9.1603053435114504E-2</v>
      </c>
      <c r="M146" s="31">
        <v>456</v>
      </c>
      <c r="N146" s="31">
        <v>552</v>
      </c>
      <c r="O146" s="18">
        <f t="shared" si="5"/>
        <v>0.21052631578947367</v>
      </c>
      <c r="P146" s="31">
        <v>187</v>
      </c>
      <c r="Q146" s="31">
        <v>156</v>
      </c>
      <c r="R146" s="18">
        <f t="shared" si="6"/>
        <v>0.16577540106951871</v>
      </c>
    </row>
    <row r="147" spans="2:18" x14ac:dyDescent="0.25">
      <c r="B147" s="17">
        <v>368073</v>
      </c>
      <c r="C147" s="148" t="s">
        <v>668</v>
      </c>
      <c r="D147" s="148"/>
      <c r="E147" s="148"/>
      <c r="F147" s="51" t="s">
        <v>80</v>
      </c>
      <c r="G147" s="88"/>
      <c r="H147" s="51" t="s">
        <v>935</v>
      </c>
      <c r="I147" s="88"/>
      <c r="J147" s="31">
        <v>246</v>
      </c>
      <c r="K147" s="31">
        <v>320</v>
      </c>
      <c r="L147" s="18">
        <f t="shared" si="4"/>
        <v>0.30081300813008133</v>
      </c>
      <c r="M147" s="31">
        <v>488</v>
      </c>
      <c r="N147" s="31">
        <v>454</v>
      </c>
      <c r="O147" s="18">
        <f t="shared" si="5"/>
        <v>6.9672131147540978E-2</v>
      </c>
      <c r="P147" s="31">
        <v>195</v>
      </c>
      <c r="Q147" s="31">
        <v>217</v>
      </c>
      <c r="R147" s="18">
        <f t="shared" si="6"/>
        <v>0.11282051282051282</v>
      </c>
    </row>
    <row r="148" spans="2:18" x14ac:dyDescent="0.25">
      <c r="B148" s="17">
        <v>353716</v>
      </c>
      <c r="C148" s="148" t="s">
        <v>283</v>
      </c>
      <c r="D148" s="148"/>
      <c r="E148" s="148"/>
      <c r="F148" s="51" t="s">
        <v>60</v>
      </c>
      <c r="G148" s="88"/>
      <c r="H148" s="51" t="s">
        <v>937</v>
      </c>
      <c r="I148" s="88"/>
      <c r="J148" s="31">
        <v>479</v>
      </c>
      <c r="K148" s="31">
        <v>484</v>
      </c>
      <c r="L148" s="18">
        <f t="shared" si="4"/>
        <v>1.0438413361169102E-2</v>
      </c>
      <c r="M148" s="31">
        <v>287</v>
      </c>
      <c r="N148" s="31">
        <v>308</v>
      </c>
      <c r="O148" s="18">
        <f t="shared" si="5"/>
        <v>7.3170731707317069E-2</v>
      </c>
      <c r="P148" s="31">
        <v>226</v>
      </c>
      <c r="Q148" s="31">
        <v>213</v>
      </c>
      <c r="R148" s="18">
        <f t="shared" si="6"/>
        <v>5.7522123893805309E-2</v>
      </c>
    </row>
    <row r="149" spans="2:18" x14ac:dyDescent="0.25">
      <c r="B149" s="17">
        <v>367862</v>
      </c>
      <c r="C149" s="148" t="s">
        <v>756</v>
      </c>
      <c r="D149" s="148"/>
      <c r="E149" s="148"/>
      <c r="F149" s="51" t="s">
        <v>60</v>
      </c>
      <c r="G149" s="88"/>
      <c r="H149" s="51" t="s">
        <v>934</v>
      </c>
      <c r="I149" s="88"/>
      <c r="J149" s="31">
        <v>285</v>
      </c>
      <c r="K149" s="31">
        <v>285</v>
      </c>
      <c r="L149" s="18">
        <f t="shared" si="4"/>
        <v>0</v>
      </c>
      <c r="M149" s="31">
        <v>117</v>
      </c>
      <c r="N149" s="31">
        <v>92</v>
      </c>
      <c r="O149" s="18">
        <f t="shared" si="5"/>
        <v>0.21367521367521367</v>
      </c>
      <c r="P149" s="31">
        <v>241</v>
      </c>
      <c r="Q149" s="31">
        <v>213</v>
      </c>
      <c r="R149" s="18">
        <f t="shared" si="6"/>
        <v>0.11618257261410789</v>
      </c>
    </row>
    <row r="150" spans="2:18" x14ac:dyDescent="0.25">
      <c r="B150" s="17">
        <v>348871</v>
      </c>
      <c r="C150" s="148" t="s">
        <v>301</v>
      </c>
      <c r="D150" s="148"/>
      <c r="E150" s="148"/>
      <c r="F150" s="51" t="s">
        <v>60</v>
      </c>
      <c r="G150" s="88"/>
      <c r="H150" s="51" t="s">
        <v>937</v>
      </c>
      <c r="I150" s="88"/>
      <c r="J150" s="31">
        <v>466</v>
      </c>
      <c r="K150" s="31">
        <v>536</v>
      </c>
      <c r="L150" s="18">
        <f t="shared" si="4"/>
        <v>0.15021459227467812</v>
      </c>
      <c r="M150" s="31">
        <v>493</v>
      </c>
      <c r="N150" s="31">
        <v>587</v>
      </c>
      <c r="O150" s="18">
        <f t="shared" si="5"/>
        <v>0.19066937119675456</v>
      </c>
      <c r="P150" s="31">
        <v>251</v>
      </c>
      <c r="Q150" s="31">
        <v>284</v>
      </c>
      <c r="R150" s="18">
        <f t="shared" si="6"/>
        <v>0.13147410358565736</v>
      </c>
    </row>
    <row r="151" spans="2:18" x14ac:dyDescent="0.25">
      <c r="B151" s="17">
        <v>348537</v>
      </c>
      <c r="C151" s="148" t="s">
        <v>242</v>
      </c>
      <c r="D151" s="148"/>
      <c r="E151" s="148"/>
      <c r="F151" s="51" t="s">
        <v>103</v>
      </c>
      <c r="G151" s="88"/>
      <c r="H151" s="51" t="s">
        <v>935</v>
      </c>
      <c r="I151" s="88"/>
      <c r="J151" s="31">
        <v>383</v>
      </c>
      <c r="K151" s="31">
        <v>426</v>
      </c>
      <c r="L151" s="18">
        <f t="shared" si="4"/>
        <v>0.1122715404699739</v>
      </c>
      <c r="M151" s="31">
        <v>205</v>
      </c>
      <c r="N151" s="31">
        <v>173</v>
      </c>
      <c r="O151" s="18">
        <f t="shared" si="5"/>
        <v>0.15609756097560976</v>
      </c>
      <c r="P151" s="31">
        <v>325</v>
      </c>
      <c r="Q151" s="31">
        <v>312</v>
      </c>
      <c r="R151" s="18">
        <f t="shared" si="6"/>
        <v>0.04</v>
      </c>
    </row>
    <row r="152" spans="2:18" x14ac:dyDescent="0.25">
      <c r="B152" s="17">
        <v>364406</v>
      </c>
      <c r="C152" s="148" t="s">
        <v>638</v>
      </c>
      <c r="D152" s="148"/>
      <c r="E152" s="148"/>
      <c r="F152" s="51" t="s">
        <v>63</v>
      </c>
      <c r="G152" s="88"/>
      <c r="H152" s="51" t="s">
        <v>936</v>
      </c>
      <c r="I152" s="88"/>
      <c r="J152" s="31">
        <v>387</v>
      </c>
      <c r="K152" s="31">
        <v>403</v>
      </c>
      <c r="L152" s="18">
        <f t="shared" si="4"/>
        <v>4.1343669250645997E-2</v>
      </c>
      <c r="M152" s="31">
        <v>341</v>
      </c>
      <c r="N152" s="31">
        <v>328</v>
      </c>
      <c r="O152" s="18">
        <f t="shared" si="5"/>
        <v>3.8123167155425221E-2</v>
      </c>
      <c r="P152" s="31">
        <v>463</v>
      </c>
      <c r="Q152" s="31">
        <v>417</v>
      </c>
      <c r="R152" s="18">
        <f t="shared" si="6"/>
        <v>9.9352051835853133E-2</v>
      </c>
    </row>
    <row r="154" spans="2:18" x14ac:dyDescent="0.25">
      <c r="B154" s="23" t="s">
        <v>876</v>
      </c>
    </row>
    <row r="156" spans="2:18" x14ac:dyDescent="0.25">
      <c r="D156" s="33" t="s">
        <v>879</v>
      </c>
      <c r="E156" s="33" t="s">
        <v>880</v>
      </c>
      <c r="F156" s="33" t="s">
        <v>881</v>
      </c>
    </row>
    <row r="157" spans="2:18" ht="24" x14ac:dyDescent="0.25">
      <c r="B157" s="151" t="s">
        <v>57</v>
      </c>
      <c r="C157" s="151"/>
      <c r="D157" s="22" t="s">
        <v>40</v>
      </c>
      <c r="E157" s="22" t="s">
        <v>40</v>
      </c>
      <c r="F157" s="22" t="s">
        <v>40</v>
      </c>
      <c r="G157" s="34" t="s">
        <v>883</v>
      </c>
    </row>
    <row r="158" spans="2:18" x14ac:dyDescent="0.25">
      <c r="B158" s="149" t="s">
        <v>60</v>
      </c>
      <c r="C158" s="150"/>
      <c r="D158" s="18">
        <f>IFERROR(AVERAGEIFS($L$108:$L$152,$F$108:$F$152,$B158),0)</f>
        <v>0.13472085674141912</v>
      </c>
      <c r="E158" s="18">
        <f>IFERROR(AVERAGEIFS($O$108:$O$152,$F$108:$F$152,$B158),0)</f>
        <v>0.14232778001546775</v>
      </c>
      <c r="F158" s="18">
        <f>IFERROR(AVERAGEIFS($R$108:$R$152,$F$108:$F$152,$B158),0)</f>
        <v>0.1380805558402862</v>
      </c>
      <c r="G158" s="18">
        <f>AVERAGE(D158:F158)</f>
        <v>0.13837639753239103</v>
      </c>
      <c r="J158" s="23" t="s">
        <v>41</v>
      </c>
    </row>
    <row r="159" spans="2:18" x14ac:dyDescent="0.25">
      <c r="B159" s="149" t="s">
        <v>63</v>
      </c>
      <c r="C159" s="150"/>
      <c r="D159" s="18">
        <f t="shared" ref="D159:D171" si="7">IFERROR(AVERAGEIFS($L$108:$L$152,$F$108:$F$152,$B159),0)</f>
        <v>0.12419205408261495</v>
      </c>
      <c r="E159" s="18">
        <f t="shared" ref="E159:E171" si="8">IFERROR(AVERAGEIFS($O$108:$O$152,$F$108:$F$152,$B159),0)</f>
        <v>0.18513299825869348</v>
      </c>
      <c r="F159" s="18">
        <f t="shared" ref="F159:F171" si="9">IFERROR(AVERAGEIFS($R$108:$R$152,$F$108:$F$152,$B159),0)</f>
        <v>0.14103772827234282</v>
      </c>
      <c r="G159" s="18">
        <f t="shared" ref="G159:G171" si="10">AVERAGE(D159:F159)</f>
        <v>0.15012092687121706</v>
      </c>
    </row>
    <row r="160" spans="2:18" x14ac:dyDescent="0.25">
      <c r="B160" s="149" t="s">
        <v>65</v>
      </c>
      <c r="C160" s="150"/>
      <c r="D160" s="18">
        <f t="shared" si="7"/>
        <v>0.23846288515406161</v>
      </c>
      <c r="E160" s="18">
        <f t="shared" si="8"/>
        <v>0.11474056603773586</v>
      </c>
      <c r="F160" s="18">
        <f t="shared" si="9"/>
        <v>0.13455063455063454</v>
      </c>
      <c r="G160" s="18">
        <f t="shared" si="10"/>
        <v>0.16258469524747735</v>
      </c>
      <c r="J160" s="14" t="s">
        <v>877</v>
      </c>
    </row>
    <row r="161" spans="2:7" x14ac:dyDescent="0.25">
      <c r="B161" s="149" t="s">
        <v>68</v>
      </c>
      <c r="C161" s="150"/>
      <c r="D161" s="18">
        <f t="shared" si="7"/>
        <v>0.23058597920010512</v>
      </c>
      <c r="E161" s="18">
        <f t="shared" si="8"/>
        <v>0.19276627551723888</v>
      </c>
      <c r="F161" s="18">
        <f t="shared" si="9"/>
        <v>0.11322003577817531</v>
      </c>
      <c r="G161" s="18">
        <f t="shared" si="10"/>
        <v>0.17885743016517311</v>
      </c>
    </row>
    <row r="162" spans="2:7" x14ac:dyDescent="0.25">
      <c r="B162" s="149" t="s">
        <v>70</v>
      </c>
      <c r="C162" s="150"/>
      <c r="D162" s="18">
        <f t="shared" si="7"/>
        <v>0.23346399063105339</v>
      </c>
      <c r="E162" s="18">
        <f t="shared" si="8"/>
        <v>0.10586357657896515</v>
      </c>
      <c r="F162" s="18">
        <f t="shared" si="9"/>
        <v>0.14408520711791167</v>
      </c>
      <c r="G162" s="18">
        <f t="shared" si="10"/>
        <v>0.16113759144264342</v>
      </c>
    </row>
    <row r="163" spans="2:7" x14ac:dyDescent="0.25">
      <c r="B163" s="149" t="s">
        <v>72</v>
      </c>
      <c r="C163" s="150"/>
      <c r="D163" s="18">
        <f t="shared" si="7"/>
        <v>0</v>
      </c>
      <c r="E163" s="18">
        <f t="shared" si="8"/>
        <v>0</v>
      </c>
      <c r="F163" s="18">
        <f t="shared" si="9"/>
        <v>0</v>
      </c>
      <c r="G163" s="18">
        <f t="shared" si="10"/>
        <v>0</v>
      </c>
    </row>
    <row r="164" spans="2:7" x14ac:dyDescent="0.25">
      <c r="B164" s="149" t="s">
        <v>74</v>
      </c>
      <c r="C164" s="150"/>
      <c r="D164" s="18">
        <f t="shared" si="7"/>
        <v>0.10287899235267656</v>
      </c>
      <c r="E164" s="18">
        <f t="shared" si="8"/>
        <v>0.15833333333333333</v>
      </c>
      <c r="F164" s="18">
        <f t="shared" si="9"/>
        <v>2.9339503265076151E-2</v>
      </c>
      <c r="G164" s="18">
        <f t="shared" si="10"/>
        <v>9.6850609650362018E-2</v>
      </c>
    </row>
    <row r="165" spans="2:7" x14ac:dyDescent="0.25">
      <c r="B165" s="149" t="s">
        <v>76</v>
      </c>
      <c r="C165" s="150"/>
      <c r="D165" s="18">
        <f t="shared" si="7"/>
        <v>0.13125000000000001</v>
      </c>
      <c r="E165" s="18">
        <f t="shared" si="8"/>
        <v>0.17843992248062016</v>
      </c>
      <c r="F165" s="18">
        <f t="shared" si="9"/>
        <v>0.15189269746646797</v>
      </c>
      <c r="G165" s="18">
        <f t="shared" si="10"/>
        <v>0.15386087331569606</v>
      </c>
    </row>
    <row r="166" spans="2:7" x14ac:dyDescent="0.25">
      <c r="B166" s="149" t="s">
        <v>80</v>
      </c>
      <c r="C166" s="150"/>
      <c r="D166" s="18">
        <f t="shared" si="7"/>
        <v>0.18452650067893031</v>
      </c>
      <c r="E166" s="18">
        <f t="shared" si="8"/>
        <v>9.9639315992407759E-2</v>
      </c>
      <c r="F166" s="18">
        <f t="shared" si="9"/>
        <v>0.17655473979338956</v>
      </c>
      <c r="G166" s="18">
        <f t="shared" si="10"/>
        <v>0.15357351882157588</v>
      </c>
    </row>
    <row r="167" spans="2:7" x14ac:dyDescent="0.25">
      <c r="B167" s="149" t="s">
        <v>82</v>
      </c>
      <c r="C167" s="150"/>
      <c r="D167" s="18">
        <f t="shared" si="7"/>
        <v>0.28106508875739644</v>
      </c>
      <c r="E167" s="18">
        <f t="shared" si="8"/>
        <v>0.13761467889908258</v>
      </c>
      <c r="F167" s="18">
        <f t="shared" si="9"/>
        <v>0.21205357142857142</v>
      </c>
      <c r="G167" s="18">
        <f t="shared" si="10"/>
        <v>0.21024444636168349</v>
      </c>
    </row>
    <row r="168" spans="2:7" x14ac:dyDescent="0.25">
      <c r="B168" s="149" t="s">
        <v>89</v>
      </c>
      <c r="C168" s="150"/>
      <c r="D168" s="18">
        <f t="shared" si="7"/>
        <v>0.18095367711281737</v>
      </c>
      <c r="E168" s="18">
        <f t="shared" si="8"/>
        <v>0.10852554497298011</v>
      </c>
      <c r="F168" s="18">
        <f t="shared" si="9"/>
        <v>0.22302642574806755</v>
      </c>
      <c r="G168" s="18">
        <f t="shared" si="10"/>
        <v>0.17083521594462167</v>
      </c>
    </row>
    <row r="169" spans="2:7" x14ac:dyDescent="0.25">
      <c r="B169" s="149" t="s">
        <v>103</v>
      </c>
      <c r="C169" s="150"/>
      <c r="D169" s="18">
        <f t="shared" si="7"/>
        <v>0.16184780679662028</v>
      </c>
      <c r="E169" s="18">
        <f t="shared" si="8"/>
        <v>0.19714303617225795</v>
      </c>
      <c r="F169" s="18">
        <f t="shared" si="9"/>
        <v>0.18569829883940311</v>
      </c>
      <c r="G169" s="18">
        <f t="shared" si="10"/>
        <v>0.1815630472694271</v>
      </c>
    </row>
    <row r="170" spans="2:7" x14ac:dyDescent="0.25">
      <c r="B170" s="149" t="s">
        <v>151</v>
      </c>
      <c r="C170" s="150"/>
      <c r="D170" s="18">
        <f t="shared" si="7"/>
        <v>9.0909090909090912E-2</v>
      </c>
      <c r="E170" s="18">
        <f t="shared" si="8"/>
        <v>9.4117647058823528E-2</v>
      </c>
      <c r="F170" s="18">
        <f t="shared" si="9"/>
        <v>9.8314606741573038E-2</v>
      </c>
      <c r="G170" s="18">
        <f t="shared" si="10"/>
        <v>9.4447114903162488E-2</v>
      </c>
    </row>
    <row r="171" spans="2:7" x14ac:dyDescent="0.25">
      <c r="B171" s="149" t="s">
        <v>201</v>
      </c>
      <c r="C171" s="150"/>
      <c r="D171" s="18">
        <f t="shared" si="7"/>
        <v>0</v>
      </c>
      <c r="E171" s="18">
        <f t="shared" si="8"/>
        <v>0</v>
      </c>
      <c r="F171" s="18">
        <f t="shared" si="9"/>
        <v>0</v>
      </c>
      <c r="G171" s="18">
        <f t="shared" si="10"/>
        <v>0</v>
      </c>
    </row>
    <row r="173" spans="2:7" x14ac:dyDescent="0.25">
      <c r="C173" s="28" t="s">
        <v>882</v>
      </c>
      <c r="D173" s="18">
        <f>AVERAGE(D158:D172)</f>
        <v>0.14963263731548473</v>
      </c>
      <c r="E173" s="18">
        <f>AVERAGE(E158:E172)</f>
        <v>0.12247461966554332</v>
      </c>
      <c r="F173" s="18">
        <f>AVERAGE(F158:F172)</f>
        <v>0.12484671463156424</v>
      </c>
      <c r="G173" s="18">
        <f>AVERAGE(G158:G172)</f>
        <v>0.13231799053753077</v>
      </c>
    </row>
    <row r="175" spans="2:7" x14ac:dyDescent="0.25">
      <c r="B175" s="23" t="s">
        <v>939</v>
      </c>
    </row>
    <row r="177" spans="2:7" x14ac:dyDescent="0.25">
      <c r="D177" s="33" t="s">
        <v>879</v>
      </c>
      <c r="E177" s="33" t="s">
        <v>880</v>
      </c>
      <c r="F177" s="33" t="s">
        <v>881</v>
      </c>
    </row>
    <row r="178" spans="2:7" ht="24" x14ac:dyDescent="0.25">
      <c r="B178" s="151" t="s">
        <v>938</v>
      </c>
      <c r="C178" s="151"/>
      <c r="D178" s="22" t="s">
        <v>40</v>
      </c>
      <c r="E178" s="22" t="s">
        <v>40</v>
      </c>
      <c r="F178" s="22" t="s">
        <v>40</v>
      </c>
      <c r="G178" s="34" t="s">
        <v>883</v>
      </c>
    </row>
    <row r="179" spans="2:7" x14ac:dyDescent="0.25">
      <c r="B179" s="149" t="s">
        <v>932</v>
      </c>
      <c r="C179" s="150"/>
      <c r="D179" s="18">
        <f t="shared" ref="D179:D184" si="11">IFERROR(AVERAGEIFS($L$108:$L$152,$H$108:$H$152,$B179),0)</f>
        <v>0.17676057019006303</v>
      </c>
      <c r="E179" s="18">
        <f t="shared" ref="E179:E184" si="12">IFERROR(AVERAGEIFS($O$108:$O$152,$H$108:$H$152,$B179),0)</f>
        <v>0.17210565722288229</v>
      </c>
      <c r="F179" s="18">
        <f t="shared" ref="F179:F184" si="13">IFERROR(AVERAGEIFS($R$108:$R$152,$H$108:$H$152,$B179),0)</f>
        <v>0.16851820055647032</v>
      </c>
      <c r="G179" s="18">
        <f t="shared" ref="G179:G184" si="14">AVERAGE(D179:F179)</f>
        <v>0.17246147598980521</v>
      </c>
    </row>
    <row r="180" spans="2:7" x14ac:dyDescent="0.25">
      <c r="B180" s="149" t="s">
        <v>933</v>
      </c>
      <c r="C180" s="150"/>
      <c r="D180" s="18">
        <f t="shared" si="11"/>
        <v>0.12928860200862441</v>
      </c>
      <c r="E180" s="18">
        <f t="shared" si="12"/>
        <v>0.10184852740780999</v>
      </c>
      <c r="F180" s="18">
        <f t="shared" si="13"/>
        <v>0.1227909905924166</v>
      </c>
      <c r="G180" s="18">
        <f t="shared" si="14"/>
        <v>0.11797604000295032</v>
      </c>
    </row>
    <row r="181" spans="2:7" x14ac:dyDescent="0.25">
      <c r="B181" s="149" t="s">
        <v>934</v>
      </c>
      <c r="C181" s="150"/>
      <c r="D181" s="18">
        <f t="shared" si="11"/>
        <v>0.17622066129081743</v>
      </c>
      <c r="E181" s="18">
        <f t="shared" si="12"/>
        <v>0.14502145618441961</v>
      </c>
      <c r="F181" s="18">
        <f t="shared" si="13"/>
        <v>0.16063198130407344</v>
      </c>
      <c r="G181" s="18">
        <f t="shared" si="14"/>
        <v>0.16062469959310346</v>
      </c>
    </row>
    <row r="182" spans="2:7" x14ac:dyDescent="0.25">
      <c r="B182" s="149" t="s">
        <v>935</v>
      </c>
      <c r="C182" s="150"/>
      <c r="D182" s="18">
        <f t="shared" si="11"/>
        <v>0.15503948568388604</v>
      </c>
      <c r="E182" s="18">
        <f t="shared" si="12"/>
        <v>0.13920858296357394</v>
      </c>
      <c r="F182" s="18">
        <f t="shared" si="13"/>
        <v>0.13273359131822046</v>
      </c>
      <c r="G182" s="18">
        <f t="shared" si="14"/>
        <v>0.14232721998856016</v>
      </c>
    </row>
    <row r="183" spans="2:7" x14ac:dyDescent="0.25">
      <c r="B183" s="149" t="s">
        <v>936</v>
      </c>
      <c r="C183" s="150"/>
      <c r="D183" s="18">
        <f t="shared" si="11"/>
        <v>0.14812222224546401</v>
      </c>
      <c r="E183" s="18">
        <f t="shared" si="12"/>
        <v>0.10222358395582268</v>
      </c>
      <c r="F183" s="18">
        <f t="shared" si="13"/>
        <v>0.13784159789343753</v>
      </c>
      <c r="G183" s="18">
        <f t="shared" si="14"/>
        <v>0.12939580136490805</v>
      </c>
    </row>
    <row r="184" spans="2:7" x14ac:dyDescent="0.25">
      <c r="B184" s="149" t="s">
        <v>937</v>
      </c>
      <c r="C184" s="150"/>
      <c r="D184" s="18">
        <f t="shared" si="11"/>
        <v>0.17689922674433475</v>
      </c>
      <c r="E184" s="18">
        <f t="shared" si="12"/>
        <v>0.20121312241820105</v>
      </c>
      <c r="F184" s="18">
        <f t="shared" si="13"/>
        <v>0.16281032090972936</v>
      </c>
      <c r="G184" s="18">
        <f t="shared" si="14"/>
        <v>0.18030755669075504</v>
      </c>
    </row>
    <row r="186" spans="2:7" x14ac:dyDescent="0.25">
      <c r="C186" s="28" t="s">
        <v>882</v>
      </c>
      <c r="D186" s="18">
        <f>AVERAGE(D179:D185)</f>
        <v>0.16038846136053161</v>
      </c>
      <c r="E186" s="18">
        <f>AVERAGE(E179:E185)</f>
        <v>0.14360348835878492</v>
      </c>
      <c r="F186" s="18">
        <f>AVERAGE(F179:F185)</f>
        <v>0.14755444709572463</v>
      </c>
      <c r="G186" s="18">
        <f>AVERAGE(G179:G185)</f>
        <v>0.15051546560501369</v>
      </c>
    </row>
    <row r="189" spans="2:7" x14ac:dyDescent="0.25">
      <c r="B189" s="23" t="s">
        <v>878</v>
      </c>
    </row>
    <row r="191" spans="2:7" x14ac:dyDescent="0.25">
      <c r="B191" s="23" t="s">
        <v>46</v>
      </c>
    </row>
    <row r="193" spans="2:18" x14ac:dyDescent="0.25">
      <c r="C193" s="6" t="s">
        <v>47</v>
      </c>
      <c r="E193" s="24"/>
      <c r="F193" s="7" t="s">
        <v>48</v>
      </c>
      <c r="G193" s="27">
        <v>0.2</v>
      </c>
    </row>
    <row r="194" spans="2:18" x14ac:dyDescent="0.25">
      <c r="E194" s="25"/>
      <c r="F194" s="7" t="s">
        <v>49</v>
      </c>
      <c r="G194" s="27">
        <v>0.1</v>
      </c>
      <c r="H194" s="7" t="s">
        <v>50</v>
      </c>
      <c r="I194" s="7" t="s">
        <v>51</v>
      </c>
      <c r="J194" s="27">
        <v>0.2</v>
      </c>
    </row>
    <row r="195" spans="2:18" x14ac:dyDescent="0.25">
      <c r="E195" s="26"/>
      <c r="F195" s="7" t="s">
        <v>52</v>
      </c>
      <c r="G195" s="27">
        <v>0.1</v>
      </c>
    </row>
    <row r="197" spans="2:18" x14ac:dyDescent="0.25">
      <c r="J197" s="153" t="s">
        <v>879</v>
      </c>
      <c r="K197" s="153"/>
      <c r="L197" s="153"/>
      <c r="M197" s="152" t="s">
        <v>880</v>
      </c>
      <c r="N197" s="152"/>
      <c r="O197" s="152"/>
      <c r="P197" s="153" t="s">
        <v>881</v>
      </c>
      <c r="Q197" s="153"/>
      <c r="R197" s="153"/>
    </row>
    <row r="198" spans="2:18" s="16" customFormat="1" ht="24" x14ac:dyDescent="0.25">
      <c r="B198" s="41" t="s">
        <v>1311</v>
      </c>
      <c r="C198" s="151" t="s">
        <v>1027</v>
      </c>
      <c r="D198" s="151"/>
      <c r="E198" s="151"/>
      <c r="F198" s="151" t="s">
        <v>875</v>
      </c>
      <c r="G198" s="151"/>
      <c r="H198" s="151" t="s">
        <v>930</v>
      </c>
      <c r="I198" s="151" t="s">
        <v>91</v>
      </c>
      <c r="J198" s="32" t="s">
        <v>38</v>
      </c>
      <c r="K198" s="32" t="s">
        <v>39</v>
      </c>
      <c r="L198" s="22" t="s">
        <v>40</v>
      </c>
      <c r="M198" s="21" t="s">
        <v>38</v>
      </c>
      <c r="N198" s="21" t="s">
        <v>39</v>
      </c>
      <c r="O198" s="22" t="s">
        <v>40</v>
      </c>
      <c r="P198" s="32" t="s">
        <v>38</v>
      </c>
      <c r="Q198" s="32" t="s">
        <v>39</v>
      </c>
      <c r="R198" s="22" t="s">
        <v>40</v>
      </c>
    </row>
    <row r="199" spans="2:18" x14ac:dyDescent="0.25">
      <c r="B199" s="17">
        <v>347684</v>
      </c>
      <c r="C199" s="148" t="s">
        <v>631</v>
      </c>
      <c r="D199" s="148"/>
      <c r="E199" s="148"/>
      <c r="F199" s="51" t="s">
        <v>89</v>
      </c>
      <c r="G199" s="88"/>
      <c r="H199" s="51" t="s">
        <v>937</v>
      </c>
      <c r="I199" s="88"/>
      <c r="J199" s="31">
        <v>429</v>
      </c>
      <c r="K199" s="31">
        <v>460</v>
      </c>
      <c r="L199" s="18">
        <f t="shared" ref="L199:L243" si="15">ABS((J199-K199)/J199)</f>
        <v>7.2261072261072257E-2</v>
      </c>
      <c r="M199" s="31">
        <v>383</v>
      </c>
      <c r="N199" s="31">
        <v>318</v>
      </c>
      <c r="O199" s="18">
        <f t="shared" ref="O199:O243" si="16">ABS((M199-N199)/M199)</f>
        <v>0.16971279373368145</v>
      </c>
      <c r="P199" s="31">
        <v>273</v>
      </c>
      <c r="Q199" s="31">
        <v>304</v>
      </c>
      <c r="R199" s="18">
        <f t="shared" ref="R199:R243" si="17">ABS((P199-Q199)/P199)</f>
        <v>0.11355311355311355</v>
      </c>
    </row>
    <row r="200" spans="2:18" x14ac:dyDescent="0.25">
      <c r="B200" s="17">
        <v>366788</v>
      </c>
      <c r="C200" s="148" t="s">
        <v>658</v>
      </c>
      <c r="D200" s="148"/>
      <c r="E200" s="148"/>
      <c r="F200" s="51" t="s">
        <v>82</v>
      </c>
      <c r="G200" s="88"/>
      <c r="H200" s="51" t="s">
        <v>934</v>
      </c>
      <c r="I200" s="88"/>
      <c r="J200" s="31">
        <v>117</v>
      </c>
      <c r="K200" s="31">
        <v>82</v>
      </c>
      <c r="L200" s="18">
        <f t="shared" si="15"/>
        <v>0.29914529914529914</v>
      </c>
      <c r="M200" s="31">
        <v>294</v>
      </c>
      <c r="N200" s="31">
        <v>239</v>
      </c>
      <c r="O200" s="18">
        <f t="shared" si="16"/>
        <v>0.1870748299319728</v>
      </c>
      <c r="P200" s="31">
        <v>435</v>
      </c>
      <c r="Q200" s="31">
        <v>488</v>
      </c>
      <c r="R200" s="18">
        <f t="shared" si="17"/>
        <v>0.12183908045977011</v>
      </c>
    </row>
    <row r="201" spans="2:18" x14ac:dyDescent="0.25">
      <c r="B201" s="17">
        <v>364343</v>
      </c>
      <c r="C201" s="148" t="s">
        <v>635</v>
      </c>
      <c r="D201" s="148"/>
      <c r="E201" s="148"/>
      <c r="F201" s="51" t="s">
        <v>151</v>
      </c>
      <c r="G201" s="88"/>
      <c r="H201" s="51" t="s">
        <v>934</v>
      </c>
      <c r="I201" s="88"/>
      <c r="J201" s="31">
        <v>354</v>
      </c>
      <c r="K201" s="31">
        <v>252</v>
      </c>
      <c r="L201" s="18">
        <f t="shared" si="15"/>
        <v>0.28813559322033899</v>
      </c>
      <c r="M201" s="31">
        <v>233</v>
      </c>
      <c r="N201" s="31">
        <v>233</v>
      </c>
      <c r="O201" s="18">
        <f t="shared" si="16"/>
        <v>0</v>
      </c>
      <c r="P201" s="31">
        <v>307</v>
      </c>
      <c r="Q201" s="31">
        <v>215</v>
      </c>
      <c r="R201" s="18">
        <f t="shared" si="17"/>
        <v>0.29967426710097722</v>
      </c>
    </row>
    <row r="202" spans="2:18" x14ac:dyDescent="0.25">
      <c r="B202" s="17">
        <v>347851</v>
      </c>
      <c r="C202" s="148" t="s">
        <v>73</v>
      </c>
      <c r="D202" s="148"/>
      <c r="E202" s="148"/>
      <c r="F202" s="51" t="s">
        <v>74</v>
      </c>
      <c r="G202" s="88"/>
      <c r="H202" s="51" t="s">
        <v>937</v>
      </c>
      <c r="I202" s="88"/>
      <c r="J202" s="31">
        <v>178</v>
      </c>
      <c r="K202" s="31">
        <v>225</v>
      </c>
      <c r="L202" s="18">
        <f t="shared" si="15"/>
        <v>0.2640449438202247</v>
      </c>
      <c r="M202" s="31">
        <v>285</v>
      </c>
      <c r="N202" s="31">
        <v>268</v>
      </c>
      <c r="O202" s="18">
        <f t="shared" si="16"/>
        <v>5.9649122807017542E-2</v>
      </c>
      <c r="P202" s="31">
        <v>411</v>
      </c>
      <c r="Q202" s="31">
        <v>411</v>
      </c>
      <c r="R202" s="18">
        <f t="shared" si="17"/>
        <v>0</v>
      </c>
    </row>
    <row r="203" spans="2:18" x14ac:dyDescent="0.25">
      <c r="B203" s="17">
        <v>348130</v>
      </c>
      <c r="C203" s="148" t="s">
        <v>206</v>
      </c>
      <c r="D203" s="148"/>
      <c r="E203" s="148"/>
      <c r="F203" s="51" t="s">
        <v>70</v>
      </c>
      <c r="G203" s="88"/>
      <c r="H203" s="51" t="s">
        <v>933</v>
      </c>
      <c r="I203" s="88"/>
      <c r="J203" s="31">
        <v>410</v>
      </c>
      <c r="K203" s="31">
        <v>390</v>
      </c>
      <c r="L203" s="18">
        <f t="shared" si="15"/>
        <v>4.878048780487805E-2</v>
      </c>
      <c r="M203" s="31">
        <v>325</v>
      </c>
      <c r="N203" s="31">
        <v>303</v>
      </c>
      <c r="O203" s="18">
        <f t="shared" si="16"/>
        <v>6.7692307692307691E-2</v>
      </c>
      <c r="P203" s="31">
        <v>447</v>
      </c>
      <c r="Q203" s="31">
        <v>345</v>
      </c>
      <c r="R203" s="18">
        <f t="shared" si="17"/>
        <v>0.22818791946308725</v>
      </c>
    </row>
    <row r="204" spans="2:18" x14ac:dyDescent="0.25">
      <c r="B204" s="17">
        <v>347821</v>
      </c>
      <c r="C204" s="148" t="s">
        <v>444</v>
      </c>
      <c r="D204" s="148"/>
      <c r="E204" s="148"/>
      <c r="F204" s="51" t="s">
        <v>89</v>
      </c>
      <c r="G204" s="88"/>
      <c r="H204" s="51" t="s">
        <v>933</v>
      </c>
      <c r="I204" s="88"/>
      <c r="J204" s="31">
        <v>393</v>
      </c>
      <c r="K204" s="31">
        <v>366</v>
      </c>
      <c r="L204" s="18">
        <f t="shared" si="15"/>
        <v>6.8702290076335881E-2</v>
      </c>
      <c r="M204" s="31">
        <v>366</v>
      </c>
      <c r="N204" s="31">
        <v>326</v>
      </c>
      <c r="O204" s="18">
        <f t="shared" si="16"/>
        <v>0.10928961748633879</v>
      </c>
      <c r="P204" s="31">
        <v>238</v>
      </c>
      <c r="Q204" s="31">
        <v>203</v>
      </c>
      <c r="R204" s="18">
        <f t="shared" si="17"/>
        <v>0.14705882352941177</v>
      </c>
    </row>
    <row r="205" spans="2:18" x14ac:dyDescent="0.25">
      <c r="B205" s="17">
        <v>369410</v>
      </c>
      <c r="C205" s="148" t="s">
        <v>867</v>
      </c>
      <c r="D205" s="148"/>
      <c r="E205" s="148"/>
      <c r="F205" s="51" t="s">
        <v>103</v>
      </c>
      <c r="G205" s="88"/>
      <c r="H205" s="51" t="s">
        <v>936</v>
      </c>
      <c r="I205" s="88"/>
      <c r="J205" s="31">
        <v>372</v>
      </c>
      <c r="K205" s="31">
        <v>294</v>
      </c>
      <c r="L205" s="18">
        <f t="shared" si="15"/>
        <v>0.20967741935483872</v>
      </c>
      <c r="M205" s="31">
        <v>113</v>
      </c>
      <c r="N205" s="31">
        <v>116</v>
      </c>
      <c r="O205" s="18">
        <f t="shared" si="16"/>
        <v>2.6548672566371681E-2</v>
      </c>
      <c r="P205" s="31">
        <v>335</v>
      </c>
      <c r="Q205" s="31">
        <v>322</v>
      </c>
      <c r="R205" s="18">
        <f t="shared" si="17"/>
        <v>3.880597014925373E-2</v>
      </c>
    </row>
    <row r="206" spans="2:18" x14ac:dyDescent="0.25">
      <c r="B206" s="17">
        <v>368042</v>
      </c>
      <c r="C206" s="148" t="s">
        <v>136</v>
      </c>
      <c r="D206" s="148"/>
      <c r="E206" s="148"/>
      <c r="F206" s="51" t="s">
        <v>76</v>
      </c>
      <c r="G206" s="88"/>
      <c r="H206" s="51" t="s">
        <v>936</v>
      </c>
      <c r="I206" s="88"/>
      <c r="J206" s="31">
        <v>178</v>
      </c>
      <c r="K206" s="31">
        <v>205</v>
      </c>
      <c r="L206" s="18">
        <f t="shared" si="15"/>
        <v>0.15168539325842698</v>
      </c>
      <c r="M206" s="31">
        <v>227</v>
      </c>
      <c r="N206" s="31">
        <v>289</v>
      </c>
      <c r="O206" s="18">
        <f t="shared" si="16"/>
        <v>0.27312775330396477</v>
      </c>
      <c r="P206" s="31">
        <v>389</v>
      </c>
      <c r="Q206" s="31">
        <v>397</v>
      </c>
      <c r="R206" s="18">
        <f t="shared" si="17"/>
        <v>2.056555269922879E-2</v>
      </c>
    </row>
    <row r="207" spans="2:18" x14ac:dyDescent="0.25">
      <c r="B207" s="17">
        <v>364398</v>
      </c>
      <c r="C207" s="148" t="s">
        <v>816</v>
      </c>
      <c r="D207" s="148"/>
      <c r="E207" s="148"/>
      <c r="F207" s="51" t="s">
        <v>60</v>
      </c>
      <c r="G207" s="88"/>
      <c r="H207" s="51" t="s">
        <v>932</v>
      </c>
      <c r="I207" s="88"/>
      <c r="J207" s="31">
        <v>392</v>
      </c>
      <c r="K207" s="31">
        <v>326</v>
      </c>
      <c r="L207" s="18">
        <f t="shared" si="15"/>
        <v>0.1683673469387755</v>
      </c>
      <c r="M207" s="31">
        <v>131</v>
      </c>
      <c r="N207" s="31">
        <v>139</v>
      </c>
      <c r="O207" s="18">
        <f t="shared" si="16"/>
        <v>6.1068702290076333E-2</v>
      </c>
      <c r="P207" s="31">
        <v>425</v>
      </c>
      <c r="Q207" s="31">
        <v>464</v>
      </c>
      <c r="R207" s="18">
        <f t="shared" si="17"/>
        <v>9.1764705882352943E-2</v>
      </c>
    </row>
    <row r="208" spans="2:18" x14ac:dyDescent="0.25">
      <c r="B208" s="17">
        <v>348000</v>
      </c>
      <c r="C208" s="148" t="s">
        <v>362</v>
      </c>
      <c r="D208" s="148"/>
      <c r="E208" s="148"/>
      <c r="F208" s="51" t="s">
        <v>70</v>
      </c>
      <c r="G208" s="88"/>
      <c r="H208" s="51" t="s">
        <v>936</v>
      </c>
      <c r="I208" s="88"/>
      <c r="J208" s="31">
        <v>299</v>
      </c>
      <c r="K208" s="31">
        <v>305</v>
      </c>
      <c r="L208" s="18">
        <f t="shared" si="15"/>
        <v>2.0066889632107024E-2</v>
      </c>
      <c r="M208" s="31">
        <v>118</v>
      </c>
      <c r="N208" s="31">
        <v>114</v>
      </c>
      <c r="O208" s="18">
        <f t="shared" si="16"/>
        <v>3.3898305084745763E-2</v>
      </c>
      <c r="P208" s="31">
        <v>301</v>
      </c>
      <c r="Q208" s="31">
        <v>211</v>
      </c>
      <c r="R208" s="18">
        <f t="shared" si="17"/>
        <v>0.29900332225913623</v>
      </c>
    </row>
    <row r="209" spans="2:18" x14ac:dyDescent="0.25">
      <c r="B209" s="17">
        <v>362724</v>
      </c>
      <c r="C209" s="148" t="s">
        <v>503</v>
      </c>
      <c r="D209" s="148"/>
      <c r="E209" s="148"/>
      <c r="F209" s="51" t="s">
        <v>60</v>
      </c>
      <c r="G209" s="88"/>
      <c r="H209" s="51" t="s">
        <v>935</v>
      </c>
      <c r="I209" s="88"/>
      <c r="J209" s="31">
        <v>396</v>
      </c>
      <c r="K209" s="31">
        <v>492</v>
      </c>
      <c r="L209" s="18">
        <f t="shared" si="15"/>
        <v>0.24242424242424243</v>
      </c>
      <c r="M209" s="31">
        <v>491</v>
      </c>
      <c r="N209" s="31">
        <v>555</v>
      </c>
      <c r="O209" s="18">
        <f t="shared" si="16"/>
        <v>0.13034623217922606</v>
      </c>
      <c r="P209" s="31">
        <v>327</v>
      </c>
      <c r="Q209" s="31">
        <v>269</v>
      </c>
      <c r="R209" s="18">
        <f t="shared" si="17"/>
        <v>0.17737003058103976</v>
      </c>
    </row>
    <row r="210" spans="2:18" x14ac:dyDescent="0.25">
      <c r="B210" s="17">
        <v>362654</v>
      </c>
      <c r="C210" s="148" t="s">
        <v>202</v>
      </c>
      <c r="D210" s="148"/>
      <c r="E210" s="148"/>
      <c r="F210" s="51" t="s">
        <v>80</v>
      </c>
      <c r="G210" s="88"/>
      <c r="H210" s="51" t="s">
        <v>932</v>
      </c>
      <c r="I210" s="88"/>
      <c r="J210" s="31">
        <v>266</v>
      </c>
      <c r="K210" s="31">
        <v>277</v>
      </c>
      <c r="L210" s="18">
        <f t="shared" si="15"/>
        <v>4.1353383458646614E-2</v>
      </c>
      <c r="M210" s="31">
        <v>164</v>
      </c>
      <c r="N210" s="31">
        <v>119</v>
      </c>
      <c r="O210" s="18">
        <f t="shared" si="16"/>
        <v>0.27439024390243905</v>
      </c>
      <c r="P210" s="31">
        <v>475</v>
      </c>
      <c r="Q210" s="31">
        <v>471</v>
      </c>
      <c r="R210" s="18">
        <f t="shared" si="17"/>
        <v>8.4210526315789472E-3</v>
      </c>
    </row>
    <row r="211" spans="2:18" x14ac:dyDescent="0.25">
      <c r="B211" s="17">
        <v>348590</v>
      </c>
      <c r="C211" s="148" t="s">
        <v>415</v>
      </c>
      <c r="D211" s="148"/>
      <c r="E211" s="148"/>
      <c r="F211" s="51" t="s">
        <v>103</v>
      </c>
      <c r="G211" s="88"/>
      <c r="H211" s="51" t="s">
        <v>934</v>
      </c>
      <c r="I211" s="88"/>
      <c r="J211" s="31">
        <v>460</v>
      </c>
      <c r="K211" s="31">
        <v>493</v>
      </c>
      <c r="L211" s="18">
        <f t="shared" si="15"/>
        <v>7.1739130434782611E-2</v>
      </c>
      <c r="M211" s="31">
        <v>218</v>
      </c>
      <c r="N211" s="31">
        <v>153</v>
      </c>
      <c r="O211" s="18">
        <f t="shared" si="16"/>
        <v>0.29816513761467889</v>
      </c>
      <c r="P211" s="31">
        <v>486</v>
      </c>
      <c r="Q211" s="31">
        <v>574</v>
      </c>
      <c r="R211" s="18">
        <f t="shared" si="17"/>
        <v>0.18106995884773663</v>
      </c>
    </row>
    <row r="212" spans="2:18" x14ac:dyDescent="0.25">
      <c r="B212" s="17">
        <v>348846</v>
      </c>
      <c r="C212" s="148" t="s">
        <v>418</v>
      </c>
      <c r="D212" s="148"/>
      <c r="E212" s="148"/>
      <c r="F212" s="51" t="s">
        <v>65</v>
      </c>
      <c r="G212" s="88"/>
      <c r="H212" s="51" t="s">
        <v>937</v>
      </c>
      <c r="I212" s="88"/>
      <c r="J212" s="31">
        <v>397</v>
      </c>
      <c r="K212" s="31">
        <v>282</v>
      </c>
      <c r="L212" s="18">
        <f t="shared" si="15"/>
        <v>0.28967254408060455</v>
      </c>
      <c r="M212" s="31">
        <v>182</v>
      </c>
      <c r="N212" s="31">
        <v>193</v>
      </c>
      <c r="O212" s="18">
        <f t="shared" si="16"/>
        <v>6.043956043956044E-2</v>
      </c>
      <c r="P212" s="31">
        <v>451</v>
      </c>
      <c r="Q212" s="31">
        <v>451</v>
      </c>
      <c r="R212" s="18">
        <f t="shared" si="17"/>
        <v>0</v>
      </c>
    </row>
    <row r="213" spans="2:18" x14ac:dyDescent="0.25">
      <c r="B213" s="17">
        <v>347860</v>
      </c>
      <c r="C213" s="148" t="s">
        <v>78</v>
      </c>
      <c r="D213" s="148"/>
      <c r="E213" s="148"/>
      <c r="F213" s="51" t="s">
        <v>76</v>
      </c>
      <c r="G213" s="88"/>
      <c r="H213" s="51" t="s">
        <v>934</v>
      </c>
      <c r="I213" s="88"/>
      <c r="J213" s="31">
        <v>312</v>
      </c>
      <c r="K213" s="31">
        <v>397</v>
      </c>
      <c r="L213" s="18">
        <f t="shared" si="15"/>
        <v>0.27243589743589741</v>
      </c>
      <c r="M213" s="31">
        <v>450</v>
      </c>
      <c r="N213" s="31">
        <v>374</v>
      </c>
      <c r="O213" s="18">
        <f t="shared" si="16"/>
        <v>0.16888888888888889</v>
      </c>
      <c r="P213" s="31">
        <v>278</v>
      </c>
      <c r="Q213" s="31">
        <v>345</v>
      </c>
      <c r="R213" s="18">
        <f t="shared" si="17"/>
        <v>0.24100719424460432</v>
      </c>
    </row>
    <row r="214" spans="2:18" x14ac:dyDescent="0.25">
      <c r="B214" s="17">
        <v>364248</v>
      </c>
      <c r="C214" s="148" t="s">
        <v>745</v>
      </c>
      <c r="D214" s="148"/>
      <c r="E214" s="148"/>
      <c r="F214" s="51" t="s">
        <v>103</v>
      </c>
      <c r="G214" s="88"/>
      <c r="H214" s="51" t="s">
        <v>934</v>
      </c>
      <c r="I214" s="88"/>
      <c r="J214" s="31">
        <v>351</v>
      </c>
      <c r="K214" s="31">
        <v>344</v>
      </c>
      <c r="L214" s="18">
        <f t="shared" si="15"/>
        <v>1.9943019943019943E-2</v>
      </c>
      <c r="M214" s="31">
        <v>269</v>
      </c>
      <c r="N214" s="31">
        <v>189</v>
      </c>
      <c r="O214" s="18">
        <f t="shared" si="16"/>
        <v>0.29739776951672864</v>
      </c>
      <c r="P214" s="31">
        <v>124</v>
      </c>
      <c r="Q214" s="31">
        <v>118</v>
      </c>
      <c r="R214" s="18">
        <f t="shared" si="17"/>
        <v>4.8387096774193547E-2</v>
      </c>
    </row>
    <row r="215" spans="2:18" x14ac:dyDescent="0.25">
      <c r="B215" s="17">
        <v>348597</v>
      </c>
      <c r="C215" s="148" t="s">
        <v>488</v>
      </c>
      <c r="D215" s="148"/>
      <c r="E215" s="148"/>
      <c r="F215" s="51" t="s">
        <v>74</v>
      </c>
      <c r="G215" s="88"/>
      <c r="H215" s="51" t="s">
        <v>936</v>
      </c>
      <c r="I215" s="88"/>
      <c r="J215" s="31">
        <v>108</v>
      </c>
      <c r="K215" s="31">
        <v>106</v>
      </c>
      <c r="L215" s="18">
        <f t="shared" si="15"/>
        <v>1.8518518518518517E-2</v>
      </c>
      <c r="M215" s="31">
        <v>149</v>
      </c>
      <c r="N215" s="31">
        <v>109</v>
      </c>
      <c r="O215" s="18">
        <f t="shared" si="16"/>
        <v>0.26845637583892618</v>
      </c>
      <c r="P215" s="31">
        <v>169</v>
      </c>
      <c r="Q215" s="31">
        <v>163</v>
      </c>
      <c r="R215" s="18">
        <f t="shared" si="17"/>
        <v>3.5502958579881658E-2</v>
      </c>
    </row>
    <row r="216" spans="2:18" x14ac:dyDescent="0.25">
      <c r="B216" s="17">
        <v>348025</v>
      </c>
      <c r="C216" s="148" t="s">
        <v>742</v>
      </c>
      <c r="D216" s="148"/>
      <c r="E216" s="148"/>
      <c r="F216" s="51" t="s">
        <v>65</v>
      </c>
      <c r="G216" s="88"/>
      <c r="H216" s="51" t="s">
        <v>936</v>
      </c>
      <c r="I216" s="88"/>
      <c r="J216" s="31">
        <v>500</v>
      </c>
      <c r="K216" s="31">
        <v>485</v>
      </c>
      <c r="L216" s="18">
        <f t="shared" si="15"/>
        <v>0.03</v>
      </c>
      <c r="M216" s="31">
        <v>432</v>
      </c>
      <c r="N216" s="31">
        <v>515</v>
      </c>
      <c r="O216" s="18">
        <f t="shared" si="16"/>
        <v>0.19212962962962962</v>
      </c>
      <c r="P216" s="31">
        <v>169</v>
      </c>
      <c r="Q216" s="31">
        <v>141</v>
      </c>
      <c r="R216" s="18">
        <f t="shared" si="17"/>
        <v>0.16568047337278108</v>
      </c>
    </row>
    <row r="217" spans="2:18" x14ac:dyDescent="0.25">
      <c r="B217" s="17">
        <v>348145</v>
      </c>
      <c r="C217" s="148" t="s">
        <v>389</v>
      </c>
      <c r="D217" s="148"/>
      <c r="E217" s="148"/>
      <c r="F217" s="51" t="s">
        <v>63</v>
      </c>
      <c r="G217" s="88"/>
      <c r="H217" s="51" t="s">
        <v>936</v>
      </c>
      <c r="I217" s="88"/>
      <c r="J217" s="31">
        <v>369</v>
      </c>
      <c r="K217" s="31">
        <v>351</v>
      </c>
      <c r="L217" s="18">
        <f t="shared" si="15"/>
        <v>4.878048780487805E-2</v>
      </c>
      <c r="M217" s="31">
        <v>436</v>
      </c>
      <c r="N217" s="31">
        <v>406</v>
      </c>
      <c r="O217" s="18">
        <f t="shared" si="16"/>
        <v>6.8807339449541288E-2</v>
      </c>
      <c r="P217" s="31">
        <v>199</v>
      </c>
      <c r="Q217" s="31">
        <v>190</v>
      </c>
      <c r="R217" s="18">
        <f t="shared" si="17"/>
        <v>4.5226130653266333E-2</v>
      </c>
    </row>
    <row r="218" spans="2:18" x14ac:dyDescent="0.25">
      <c r="B218" s="17">
        <v>348177</v>
      </c>
      <c r="C218" s="148" t="s">
        <v>159</v>
      </c>
      <c r="D218" s="148"/>
      <c r="E218" s="148"/>
      <c r="F218" s="51" t="s">
        <v>151</v>
      </c>
      <c r="G218" s="88"/>
      <c r="H218" s="51" t="s">
        <v>936</v>
      </c>
      <c r="I218" s="88"/>
      <c r="J218" s="31">
        <v>200</v>
      </c>
      <c r="K218" s="31">
        <v>256</v>
      </c>
      <c r="L218" s="18">
        <f t="shared" si="15"/>
        <v>0.28000000000000003</v>
      </c>
      <c r="M218" s="31">
        <v>270</v>
      </c>
      <c r="N218" s="31">
        <v>281</v>
      </c>
      <c r="O218" s="18">
        <f t="shared" si="16"/>
        <v>4.0740740740740744E-2</v>
      </c>
      <c r="P218" s="31">
        <v>240</v>
      </c>
      <c r="Q218" s="31">
        <v>264</v>
      </c>
      <c r="R218" s="18">
        <f t="shared" si="17"/>
        <v>0.1</v>
      </c>
    </row>
    <row r="219" spans="2:18" x14ac:dyDescent="0.25">
      <c r="B219" s="17">
        <v>348324</v>
      </c>
      <c r="C219" s="148" t="s">
        <v>543</v>
      </c>
      <c r="D219" s="148"/>
      <c r="E219" s="148"/>
      <c r="F219" s="51" t="s">
        <v>151</v>
      </c>
      <c r="G219" s="88"/>
      <c r="H219" s="51" t="s">
        <v>936</v>
      </c>
      <c r="I219" s="88"/>
      <c r="J219" s="31">
        <v>128</v>
      </c>
      <c r="K219" s="31">
        <v>160</v>
      </c>
      <c r="L219" s="18">
        <f t="shared" si="15"/>
        <v>0.25</v>
      </c>
      <c r="M219" s="31">
        <v>428</v>
      </c>
      <c r="N219" s="31">
        <v>411</v>
      </c>
      <c r="O219" s="18">
        <f t="shared" si="16"/>
        <v>3.9719626168224297E-2</v>
      </c>
      <c r="P219" s="31">
        <v>384</v>
      </c>
      <c r="Q219" s="31">
        <v>434</v>
      </c>
      <c r="R219" s="18">
        <f t="shared" si="17"/>
        <v>0.13020833333333334</v>
      </c>
    </row>
    <row r="220" spans="2:18" x14ac:dyDescent="0.25">
      <c r="B220" s="17">
        <v>347873</v>
      </c>
      <c r="C220" s="148" t="s">
        <v>115</v>
      </c>
      <c r="D220" s="148"/>
      <c r="E220" s="148"/>
      <c r="F220" s="51" t="s">
        <v>76</v>
      </c>
      <c r="G220" s="88"/>
      <c r="H220" s="51" t="s">
        <v>933</v>
      </c>
      <c r="I220" s="88"/>
      <c r="J220" s="31">
        <v>303</v>
      </c>
      <c r="K220" s="31">
        <v>382</v>
      </c>
      <c r="L220" s="18">
        <f t="shared" si="15"/>
        <v>0.26072607260726072</v>
      </c>
      <c r="M220" s="31">
        <v>335</v>
      </c>
      <c r="N220" s="31">
        <v>413</v>
      </c>
      <c r="O220" s="18">
        <f t="shared" si="16"/>
        <v>0.23283582089552238</v>
      </c>
      <c r="P220" s="31">
        <v>371</v>
      </c>
      <c r="Q220" s="31">
        <v>423</v>
      </c>
      <c r="R220" s="18">
        <f t="shared" si="17"/>
        <v>0.14016172506738545</v>
      </c>
    </row>
    <row r="221" spans="2:18" x14ac:dyDescent="0.25">
      <c r="B221" s="17">
        <v>348276</v>
      </c>
      <c r="C221" s="148" t="s">
        <v>811</v>
      </c>
      <c r="D221" s="148"/>
      <c r="E221" s="148"/>
      <c r="F221" s="51" t="s">
        <v>60</v>
      </c>
      <c r="G221" s="88"/>
      <c r="H221" s="51" t="s">
        <v>933</v>
      </c>
      <c r="I221" s="88"/>
      <c r="J221" s="31">
        <v>404</v>
      </c>
      <c r="K221" s="31">
        <v>372</v>
      </c>
      <c r="L221" s="18">
        <f t="shared" si="15"/>
        <v>7.9207920792079209E-2</v>
      </c>
      <c r="M221" s="31">
        <v>304</v>
      </c>
      <c r="N221" s="31">
        <v>320</v>
      </c>
      <c r="O221" s="18">
        <f t="shared" si="16"/>
        <v>5.2631578947368418E-2</v>
      </c>
      <c r="P221" s="31">
        <v>368</v>
      </c>
      <c r="Q221" s="31">
        <v>332</v>
      </c>
      <c r="R221" s="18">
        <f t="shared" si="17"/>
        <v>9.7826086956521743E-2</v>
      </c>
    </row>
    <row r="222" spans="2:18" x14ac:dyDescent="0.25">
      <c r="B222" s="17">
        <v>347669</v>
      </c>
      <c r="C222" s="148" t="s">
        <v>194</v>
      </c>
      <c r="D222" s="148"/>
      <c r="E222" s="148"/>
      <c r="F222" s="51" t="s">
        <v>103</v>
      </c>
      <c r="G222" s="88"/>
      <c r="H222" s="51" t="s">
        <v>936</v>
      </c>
      <c r="I222" s="88"/>
      <c r="J222" s="31">
        <v>488</v>
      </c>
      <c r="K222" s="31">
        <v>493</v>
      </c>
      <c r="L222" s="18">
        <f t="shared" si="15"/>
        <v>1.0245901639344262E-2</v>
      </c>
      <c r="M222" s="31">
        <v>417</v>
      </c>
      <c r="N222" s="31">
        <v>313</v>
      </c>
      <c r="O222" s="18">
        <f t="shared" si="16"/>
        <v>0.24940047961630696</v>
      </c>
      <c r="P222" s="31">
        <v>174</v>
      </c>
      <c r="Q222" s="31">
        <v>128</v>
      </c>
      <c r="R222" s="18">
        <f t="shared" si="17"/>
        <v>0.26436781609195403</v>
      </c>
    </row>
    <row r="223" spans="2:18" x14ac:dyDescent="0.25">
      <c r="B223" s="17">
        <v>365175</v>
      </c>
      <c r="C223" s="148" t="s">
        <v>526</v>
      </c>
      <c r="D223" s="148"/>
      <c r="E223" s="148"/>
      <c r="F223" s="51" t="s">
        <v>72</v>
      </c>
      <c r="G223" s="88"/>
      <c r="H223" s="51" t="s">
        <v>937</v>
      </c>
      <c r="I223" s="88"/>
      <c r="J223" s="31">
        <v>447</v>
      </c>
      <c r="K223" s="31">
        <v>541</v>
      </c>
      <c r="L223" s="18">
        <f t="shared" si="15"/>
        <v>0.21029082774049218</v>
      </c>
      <c r="M223" s="31">
        <v>117</v>
      </c>
      <c r="N223" s="31">
        <v>128</v>
      </c>
      <c r="O223" s="18">
        <f t="shared" si="16"/>
        <v>9.4017094017094016E-2</v>
      </c>
      <c r="P223" s="31">
        <v>242</v>
      </c>
      <c r="Q223" s="31">
        <v>250</v>
      </c>
      <c r="R223" s="18">
        <f t="shared" si="17"/>
        <v>3.3057851239669422E-2</v>
      </c>
    </row>
    <row r="224" spans="2:18" x14ac:dyDescent="0.25">
      <c r="B224" s="17">
        <v>348534</v>
      </c>
      <c r="C224" s="148" t="s">
        <v>104</v>
      </c>
      <c r="D224" s="148"/>
      <c r="E224" s="148"/>
      <c r="F224" s="51" t="s">
        <v>103</v>
      </c>
      <c r="G224" s="88"/>
      <c r="H224" s="51" t="s">
        <v>932</v>
      </c>
      <c r="I224" s="88"/>
      <c r="J224" s="31">
        <v>299</v>
      </c>
      <c r="K224" s="31">
        <v>356</v>
      </c>
      <c r="L224" s="18">
        <f t="shared" si="15"/>
        <v>0.19063545150501673</v>
      </c>
      <c r="M224" s="31">
        <v>284</v>
      </c>
      <c r="N224" s="31">
        <v>333</v>
      </c>
      <c r="O224" s="18">
        <f t="shared" si="16"/>
        <v>0.17253521126760563</v>
      </c>
      <c r="P224" s="31">
        <v>320</v>
      </c>
      <c r="Q224" s="31">
        <v>285</v>
      </c>
      <c r="R224" s="18">
        <f t="shared" si="17"/>
        <v>0.109375</v>
      </c>
    </row>
    <row r="225" spans="2:18" x14ac:dyDescent="0.25">
      <c r="B225" s="17">
        <v>364298</v>
      </c>
      <c r="C225" s="148" t="s">
        <v>498</v>
      </c>
      <c r="D225" s="148"/>
      <c r="E225" s="148"/>
      <c r="F225" s="51" t="s">
        <v>68</v>
      </c>
      <c r="G225" s="88"/>
      <c r="H225" s="51" t="s">
        <v>932</v>
      </c>
      <c r="I225" s="88"/>
      <c r="J225" s="31">
        <v>281</v>
      </c>
      <c r="K225" s="31">
        <v>343</v>
      </c>
      <c r="L225" s="18">
        <f t="shared" si="15"/>
        <v>0.2206405693950178</v>
      </c>
      <c r="M225" s="31">
        <v>486</v>
      </c>
      <c r="N225" s="31">
        <v>423</v>
      </c>
      <c r="O225" s="18">
        <f t="shared" si="16"/>
        <v>0.12962962962962962</v>
      </c>
      <c r="P225" s="31">
        <v>146</v>
      </c>
      <c r="Q225" s="31">
        <v>138</v>
      </c>
      <c r="R225" s="18">
        <f t="shared" si="17"/>
        <v>5.4794520547945202E-2</v>
      </c>
    </row>
    <row r="226" spans="2:18" x14ac:dyDescent="0.25">
      <c r="B226" s="17">
        <v>348367</v>
      </c>
      <c r="C226" s="148" t="s">
        <v>238</v>
      </c>
      <c r="D226" s="148"/>
      <c r="E226" s="148"/>
      <c r="F226" s="51" t="s">
        <v>60</v>
      </c>
      <c r="G226" s="88"/>
      <c r="H226" s="51" t="s">
        <v>932</v>
      </c>
      <c r="I226" s="88"/>
      <c r="J226" s="31">
        <v>263</v>
      </c>
      <c r="K226" s="31">
        <v>337</v>
      </c>
      <c r="L226" s="18">
        <f t="shared" si="15"/>
        <v>0.28136882129277568</v>
      </c>
      <c r="M226" s="31">
        <v>114</v>
      </c>
      <c r="N226" s="31">
        <v>117</v>
      </c>
      <c r="O226" s="18">
        <f t="shared" si="16"/>
        <v>2.6315789473684209E-2</v>
      </c>
      <c r="P226" s="31">
        <v>427</v>
      </c>
      <c r="Q226" s="31">
        <v>445</v>
      </c>
      <c r="R226" s="18">
        <f t="shared" si="17"/>
        <v>4.2154566744730677E-2</v>
      </c>
    </row>
    <row r="227" spans="2:18" x14ac:dyDescent="0.25">
      <c r="B227" s="17">
        <v>369590</v>
      </c>
      <c r="C227" s="148" t="s">
        <v>729</v>
      </c>
      <c r="D227" s="148"/>
      <c r="E227" s="148"/>
      <c r="F227" s="51" t="s">
        <v>74</v>
      </c>
      <c r="G227" s="88"/>
      <c r="H227" s="51" t="s">
        <v>936</v>
      </c>
      <c r="I227" s="88"/>
      <c r="J227" s="31">
        <v>206</v>
      </c>
      <c r="K227" s="31">
        <v>248</v>
      </c>
      <c r="L227" s="18">
        <f t="shared" si="15"/>
        <v>0.20388349514563106</v>
      </c>
      <c r="M227" s="31">
        <v>266</v>
      </c>
      <c r="N227" s="31">
        <v>290</v>
      </c>
      <c r="O227" s="18">
        <f t="shared" si="16"/>
        <v>9.0225563909774431E-2</v>
      </c>
      <c r="P227" s="31">
        <v>167</v>
      </c>
      <c r="Q227" s="31">
        <v>159</v>
      </c>
      <c r="R227" s="18">
        <f t="shared" si="17"/>
        <v>4.790419161676647E-2</v>
      </c>
    </row>
    <row r="228" spans="2:18" x14ac:dyDescent="0.25">
      <c r="B228" s="17">
        <v>347985</v>
      </c>
      <c r="C228" s="148" t="s">
        <v>174</v>
      </c>
      <c r="D228" s="148"/>
      <c r="E228" s="148"/>
      <c r="F228" s="51" t="s">
        <v>82</v>
      </c>
      <c r="G228" s="88"/>
      <c r="H228" s="51" t="s">
        <v>932</v>
      </c>
      <c r="I228" s="88"/>
      <c r="J228" s="31">
        <v>499</v>
      </c>
      <c r="K228" s="31">
        <v>529</v>
      </c>
      <c r="L228" s="18">
        <f t="shared" si="15"/>
        <v>6.0120240480961921E-2</v>
      </c>
      <c r="M228" s="31">
        <v>108</v>
      </c>
      <c r="N228" s="31">
        <v>100</v>
      </c>
      <c r="O228" s="18">
        <f t="shared" si="16"/>
        <v>7.407407407407407E-2</v>
      </c>
      <c r="P228" s="31">
        <v>134</v>
      </c>
      <c r="Q228" s="31">
        <v>105</v>
      </c>
      <c r="R228" s="18">
        <f t="shared" si="17"/>
        <v>0.21641791044776118</v>
      </c>
    </row>
    <row r="229" spans="2:18" x14ac:dyDescent="0.25">
      <c r="B229" s="17">
        <v>362802</v>
      </c>
      <c r="C229" s="148" t="s">
        <v>482</v>
      </c>
      <c r="D229" s="148"/>
      <c r="E229" s="148"/>
      <c r="F229" s="51" t="s">
        <v>60</v>
      </c>
      <c r="G229" s="88"/>
      <c r="H229" s="51" t="s">
        <v>932</v>
      </c>
      <c r="I229" s="88"/>
      <c r="J229" s="31">
        <v>375</v>
      </c>
      <c r="K229" s="31">
        <v>439</v>
      </c>
      <c r="L229" s="18">
        <f t="shared" si="15"/>
        <v>0.17066666666666666</v>
      </c>
      <c r="M229" s="31">
        <v>214</v>
      </c>
      <c r="N229" s="31">
        <v>217</v>
      </c>
      <c r="O229" s="18">
        <f t="shared" si="16"/>
        <v>1.4018691588785047E-2</v>
      </c>
      <c r="P229" s="31">
        <v>376</v>
      </c>
      <c r="Q229" s="31">
        <v>455</v>
      </c>
      <c r="R229" s="18">
        <f t="shared" si="17"/>
        <v>0.21010638297872342</v>
      </c>
    </row>
    <row r="230" spans="2:18" x14ac:dyDescent="0.25">
      <c r="B230" s="17">
        <v>348442</v>
      </c>
      <c r="C230" s="148" t="s">
        <v>675</v>
      </c>
      <c r="D230" s="148"/>
      <c r="E230" s="148"/>
      <c r="F230" s="51" t="s">
        <v>65</v>
      </c>
      <c r="G230" s="88"/>
      <c r="H230" s="51" t="s">
        <v>936</v>
      </c>
      <c r="I230" s="88"/>
      <c r="J230" s="31">
        <v>146</v>
      </c>
      <c r="K230" s="31">
        <v>168</v>
      </c>
      <c r="L230" s="18">
        <f t="shared" si="15"/>
        <v>0.15068493150684931</v>
      </c>
      <c r="M230" s="31">
        <v>407</v>
      </c>
      <c r="N230" s="31">
        <v>294</v>
      </c>
      <c r="O230" s="18">
        <f t="shared" si="16"/>
        <v>0.27764127764127766</v>
      </c>
      <c r="P230" s="31">
        <v>412</v>
      </c>
      <c r="Q230" s="31">
        <v>293</v>
      </c>
      <c r="R230" s="18">
        <f t="shared" si="17"/>
        <v>0.28883495145631066</v>
      </c>
    </row>
    <row r="231" spans="2:18" x14ac:dyDescent="0.25">
      <c r="B231" s="17">
        <v>348349</v>
      </c>
      <c r="C231" s="148" t="s">
        <v>250</v>
      </c>
      <c r="D231" s="148"/>
      <c r="E231" s="148"/>
      <c r="F231" s="51" t="s">
        <v>74</v>
      </c>
      <c r="G231" s="88"/>
      <c r="H231" s="51" t="s">
        <v>933</v>
      </c>
      <c r="I231" s="88"/>
      <c r="J231" s="31">
        <v>450</v>
      </c>
      <c r="K231" s="31">
        <v>428</v>
      </c>
      <c r="L231" s="18">
        <f t="shared" si="15"/>
        <v>4.8888888888888891E-2</v>
      </c>
      <c r="M231" s="31">
        <v>369</v>
      </c>
      <c r="N231" s="31">
        <v>410</v>
      </c>
      <c r="O231" s="18">
        <f t="shared" si="16"/>
        <v>0.1111111111111111</v>
      </c>
      <c r="P231" s="31">
        <v>476</v>
      </c>
      <c r="Q231" s="31">
        <v>410</v>
      </c>
      <c r="R231" s="18">
        <f t="shared" si="17"/>
        <v>0.13865546218487396</v>
      </c>
    </row>
    <row r="232" spans="2:18" x14ac:dyDescent="0.25">
      <c r="B232" s="17">
        <v>353553</v>
      </c>
      <c r="C232" s="148" t="s">
        <v>676</v>
      </c>
      <c r="D232" s="148"/>
      <c r="E232" s="148"/>
      <c r="F232" s="51" t="s">
        <v>103</v>
      </c>
      <c r="G232" s="88"/>
      <c r="H232" s="51" t="s">
        <v>933</v>
      </c>
      <c r="I232" s="88"/>
      <c r="J232" s="31">
        <v>165</v>
      </c>
      <c r="K232" s="31">
        <v>180</v>
      </c>
      <c r="L232" s="18">
        <f t="shared" si="15"/>
        <v>9.0909090909090912E-2</v>
      </c>
      <c r="M232" s="31">
        <v>219</v>
      </c>
      <c r="N232" s="31">
        <v>158</v>
      </c>
      <c r="O232" s="18">
        <f t="shared" si="16"/>
        <v>0.27853881278538811</v>
      </c>
      <c r="P232" s="31">
        <v>299</v>
      </c>
      <c r="Q232" s="31">
        <v>353</v>
      </c>
      <c r="R232" s="18">
        <f t="shared" si="17"/>
        <v>0.1806020066889632</v>
      </c>
    </row>
    <row r="233" spans="2:18" x14ac:dyDescent="0.25">
      <c r="B233" s="17">
        <v>348373</v>
      </c>
      <c r="C233" s="148" t="s">
        <v>564</v>
      </c>
      <c r="D233" s="148"/>
      <c r="E233" s="148"/>
      <c r="F233" s="51" t="s">
        <v>60</v>
      </c>
      <c r="G233" s="88"/>
      <c r="H233" s="51" t="s">
        <v>935</v>
      </c>
      <c r="I233" s="88"/>
      <c r="J233" s="31">
        <v>418</v>
      </c>
      <c r="K233" s="31">
        <v>293</v>
      </c>
      <c r="L233" s="18">
        <f t="shared" si="15"/>
        <v>0.29904306220095694</v>
      </c>
      <c r="M233" s="31">
        <v>234</v>
      </c>
      <c r="N233" s="31">
        <v>199</v>
      </c>
      <c r="O233" s="18">
        <f t="shared" si="16"/>
        <v>0.14957264957264957</v>
      </c>
      <c r="P233" s="31">
        <v>383</v>
      </c>
      <c r="Q233" s="31">
        <v>495</v>
      </c>
      <c r="R233" s="18">
        <f t="shared" si="17"/>
        <v>0.29242819843342038</v>
      </c>
    </row>
    <row r="234" spans="2:18" x14ac:dyDescent="0.25">
      <c r="B234" s="17">
        <v>348012</v>
      </c>
      <c r="C234" s="148" t="s">
        <v>766</v>
      </c>
      <c r="D234" s="148"/>
      <c r="E234" s="148"/>
      <c r="F234" s="51" t="s">
        <v>74</v>
      </c>
      <c r="G234" s="88"/>
      <c r="H234" s="51" t="s">
        <v>937</v>
      </c>
      <c r="I234" s="88"/>
      <c r="J234" s="31">
        <v>445</v>
      </c>
      <c r="K234" s="31">
        <v>370</v>
      </c>
      <c r="L234" s="18">
        <f t="shared" si="15"/>
        <v>0.16853932584269662</v>
      </c>
      <c r="M234" s="31">
        <v>261</v>
      </c>
      <c r="N234" s="31">
        <v>285</v>
      </c>
      <c r="O234" s="18">
        <f t="shared" si="16"/>
        <v>9.1954022988505746E-2</v>
      </c>
      <c r="P234" s="31">
        <v>141</v>
      </c>
      <c r="Q234" s="31">
        <v>167</v>
      </c>
      <c r="R234" s="18">
        <f t="shared" si="17"/>
        <v>0.18439716312056736</v>
      </c>
    </row>
    <row r="235" spans="2:18" x14ac:dyDescent="0.25">
      <c r="B235" s="17">
        <v>348614</v>
      </c>
      <c r="C235" s="148" t="s">
        <v>408</v>
      </c>
      <c r="D235" s="148"/>
      <c r="E235" s="148"/>
      <c r="F235" s="51" t="s">
        <v>76</v>
      </c>
      <c r="G235" s="88"/>
      <c r="H235" s="51" t="s">
        <v>937</v>
      </c>
      <c r="I235" s="88"/>
      <c r="J235" s="31">
        <v>415</v>
      </c>
      <c r="K235" s="31">
        <v>353</v>
      </c>
      <c r="L235" s="18">
        <f t="shared" si="15"/>
        <v>0.14939759036144579</v>
      </c>
      <c r="M235" s="31">
        <v>373</v>
      </c>
      <c r="N235" s="31">
        <v>344</v>
      </c>
      <c r="O235" s="18">
        <f t="shared" si="16"/>
        <v>7.7747989276139406E-2</v>
      </c>
      <c r="P235" s="31">
        <v>130</v>
      </c>
      <c r="Q235" s="31">
        <v>93</v>
      </c>
      <c r="R235" s="18">
        <f t="shared" si="17"/>
        <v>0.2846153846153846</v>
      </c>
    </row>
    <row r="236" spans="2:18" x14ac:dyDescent="0.25">
      <c r="B236" s="17">
        <v>348862</v>
      </c>
      <c r="C236" s="148" t="s">
        <v>229</v>
      </c>
      <c r="D236" s="148"/>
      <c r="E236" s="148"/>
      <c r="F236" s="51" t="s">
        <v>60</v>
      </c>
      <c r="G236" s="88"/>
      <c r="H236" s="51" t="s">
        <v>936</v>
      </c>
      <c r="I236" s="88"/>
      <c r="J236" s="31">
        <v>376</v>
      </c>
      <c r="K236" s="31">
        <v>392</v>
      </c>
      <c r="L236" s="18">
        <f t="shared" si="15"/>
        <v>4.2553191489361701E-2</v>
      </c>
      <c r="M236" s="31">
        <v>265</v>
      </c>
      <c r="N236" s="31">
        <v>197</v>
      </c>
      <c r="O236" s="18">
        <f t="shared" si="16"/>
        <v>0.25660377358490566</v>
      </c>
      <c r="P236" s="31">
        <v>143</v>
      </c>
      <c r="Q236" s="31">
        <v>135</v>
      </c>
      <c r="R236" s="18">
        <f t="shared" si="17"/>
        <v>5.5944055944055944E-2</v>
      </c>
    </row>
    <row r="237" spans="2:18" x14ac:dyDescent="0.25">
      <c r="B237" s="17">
        <v>348385</v>
      </c>
      <c r="C237" s="148" t="s">
        <v>367</v>
      </c>
      <c r="D237" s="148"/>
      <c r="E237" s="148"/>
      <c r="F237" s="51" t="s">
        <v>60</v>
      </c>
      <c r="G237" s="88"/>
      <c r="H237" s="51" t="s">
        <v>933</v>
      </c>
      <c r="I237" s="88"/>
      <c r="J237" s="31">
        <v>187</v>
      </c>
      <c r="K237" s="31">
        <v>135</v>
      </c>
      <c r="L237" s="18">
        <f t="shared" si="15"/>
        <v>0.27807486631016043</v>
      </c>
      <c r="M237" s="31">
        <v>167</v>
      </c>
      <c r="N237" s="31">
        <v>206</v>
      </c>
      <c r="O237" s="18">
        <f t="shared" si="16"/>
        <v>0.23353293413173654</v>
      </c>
      <c r="P237" s="31">
        <v>466</v>
      </c>
      <c r="Q237" s="31">
        <v>387</v>
      </c>
      <c r="R237" s="18">
        <f t="shared" si="17"/>
        <v>0.16952789699570817</v>
      </c>
    </row>
    <row r="238" spans="2:18" x14ac:dyDescent="0.25">
      <c r="B238" s="17">
        <v>348820</v>
      </c>
      <c r="C238" s="148" t="s">
        <v>316</v>
      </c>
      <c r="D238" s="148"/>
      <c r="E238" s="148"/>
      <c r="F238" s="51" t="s">
        <v>74</v>
      </c>
      <c r="G238" s="88"/>
      <c r="H238" s="51" t="s">
        <v>935</v>
      </c>
      <c r="I238" s="88"/>
      <c r="J238" s="31">
        <v>455</v>
      </c>
      <c r="K238" s="31">
        <v>519</v>
      </c>
      <c r="L238" s="18">
        <f t="shared" si="15"/>
        <v>0.14065934065934066</v>
      </c>
      <c r="M238" s="31">
        <v>328</v>
      </c>
      <c r="N238" s="31">
        <v>266</v>
      </c>
      <c r="O238" s="18">
        <f t="shared" si="16"/>
        <v>0.18902439024390244</v>
      </c>
      <c r="P238" s="31">
        <v>233</v>
      </c>
      <c r="Q238" s="31">
        <v>289</v>
      </c>
      <c r="R238" s="18">
        <f t="shared" si="17"/>
        <v>0.24034334763948498</v>
      </c>
    </row>
    <row r="239" spans="2:18" x14ac:dyDescent="0.25">
      <c r="B239" s="17">
        <v>348421</v>
      </c>
      <c r="C239" s="148" t="s">
        <v>419</v>
      </c>
      <c r="D239" s="148"/>
      <c r="E239" s="148"/>
      <c r="F239" s="51" t="s">
        <v>60</v>
      </c>
      <c r="G239" s="88"/>
      <c r="H239" s="51" t="s">
        <v>935</v>
      </c>
      <c r="I239" s="88"/>
      <c r="J239" s="31">
        <v>297</v>
      </c>
      <c r="K239" s="31">
        <v>375</v>
      </c>
      <c r="L239" s="18">
        <f t="shared" si="15"/>
        <v>0.26262626262626265</v>
      </c>
      <c r="M239" s="31">
        <v>156</v>
      </c>
      <c r="N239" s="31">
        <v>166</v>
      </c>
      <c r="O239" s="18">
        <f t="shared" si="16"/>
        <v>6.4102564102564097E-2</v>
      </c>
      <c r="P239" s="31">
        <v>486</v>
      </c>
      <c r="Q239" s="31">
        <v>346</v>
      </c>
      <c r="R239" s="18">
        <f t="shared" si="17"/>
        <v>0.2880658436213992</v>
      </c>
    </row>
    <row r="240" spans="2:18" x14ac:dyDescent="0.25">
      <c r="B240" s="17">
        <v>369673</v>
      </c>
      <c r="C240" s="148" t="s">
        <v>702</v>
      </c>
      <c r="D240" s="148"/>
      <c r="E240" s="148"/>
      <c r="F240" s="51" t="s">
        <v>60</v>
      </c>
      <c r="G240" s="88"/>
      <c r="H240" s="51" t="s">
        <v>935</v>
      </c>
      <c r="I240" s="88"/>
      <c r="J240" s="31">
        <v>375</v>
      </c>
      <c r="K240" s="31">
        <v>484</v>
      </c>
      <c r="L240" s="18">
        <f t="shared" si="15"/>
        <v>0.29066666666666668</v>
      </c>
      <c r="M240" s="31">
        <v>229</v>
      </c>
      <c r="N240" s="31">
        <v>213</v>
      </c>
      <c r="O240" s="18">
        <f t="shared" si="16"/>
        <v>6.9868995633187769E-2</v>
      </c>
      <c r="P240" s="31">
        <v>500</v>
      </c>
      <c r="Q240" s="31">
        <v>440</v>
      </c>
      <c r="R240" s="18">
        <f t="shared" si="17"/>
        <v>0.12</v>
      </c>
    </row>
    <row r="241" spans="2:18" x14ac:dyDescent="0.25">
      <c r="B241" s="17">
        <v>347707</v>
      </c>
      <c r="C241" s="148" t="s">
        <v>230</v>
      </c>
      <c r="D241" s="148"/>
      <c r="E241" s="148"/>
      <c r="F241" s="51" t="s">
        <v>70</v>
      </c>
      <c r="G241" s="88"/>
      <c r="H241" s="51" t="s">
        <v>937</v>
      </c>
      <c r="I241" s="88"/>
      <c r="J241" s="31">
        <v>344</v>
      </c>
      <c r="K241" s="31">
        <v>310</v>
      </c>
      <c r="L241" s="18">
        <f t="shared" si="15"/>
        <v>9.8837209302325577E-2</v>
      </c>
      <c r="M241" s="31">
        <v>206</v>
      </c>
      <c r="N241" s="31">
        <v>190</v>
      </c>
      <c r="O241" s="18">
        <f t="shared" si="16"/>
        <v>7.7669902912621352E-2</v>
      </c>
      <c r="P241" s="31">
        <v>175</v>
      </c>
      <c r="Q241" s="31">
        <v>158</v>
      </c>
      <c r="R241" s="18">
        <f t="shared" si="17"/>
        <v>9.7142857142857142E-2</v>
      </c>
    </row>
    <row r="242" spans="2:18" x14ac:dyDescent="0.25">
      <c r="B242" s="17">
        <v>362728</v>
      </c>
      <c r="C242" s="148" t="s">
        <v>812</v>
      </c>
      <c r="D242" s="148"/>
      <c r="E242" s="148"/>
      <c r="F242" s="51" t="s">
        <v>68</v>
      </c>
      <c r="G242" s="88"/>
      <c r="H242" s="51" t="s">
        <v>933</v>
      </c>
      <c r="I242" s="88"/>
      <c r="J242" s="31">
        <v>145</v>
      </c>
      <c r="K242" s="31">
        <v>153</v>
      </c>
      <c r="L242" s="18">
        <f t="shared" si="15"/>
        <v>5.5172413793103448E-2</v>
      </c>
      <c r="M242" s="31">
        <v>383</v>
      </c>
      <c r="N242" s="31">
        <v>399</v>
      </c>
      <c r="O242" s="18">
        <f t="shared" si="16"/>
        <v>4.1775456919060053E-2</v>
      </c>
      <c r="P242" s="31">
        <v>287</v>
      </c>
      <c r="Q242" s="31">
        <v>322</v>
      </c>
      <c r="R242" s="18">
        <f t="shared" si="17"/>
        <v>0.12195121951219512</v>
      </c>
    </row>
    <row r="243" spans="2:18" x14ac:dyDescent="0.25">
      <c r="B243" s="17">
        <v>348362</v>
      </c>
      <c r="C243" s="148" t="s">
        <v>612</v>
      </c>
      <c r="D243" s="148"/>
      <c r="E243" s="148"/>
      <c r="F243" s="51" t="s">
        <v>60</v>
      </c>
      <c r="G243" s="88"/>
      <c r="H243" s="51" t="s">
        <v>932</v>
      </c>
      <c r="I243" s="88"/>
      <c r="J243" s="31">
        <v>263</v>
      </c>
      <c r="K243" s="31">
        <v>216</v>
      </c>
      <c r="L243" s="18">
        <f t="shared" si="15"/>
        <v>0.17870722433460076</v>
      </c>
      <c r="M243" s="31">
        <v>154</v>
      </c>
      <c r="N243" s="31">
        <v>148</v>
      </c>
      <c r="O243" s="18">
        <f t="shared" si="16"/>
        <v>3.896103896103896E-2</v>
      </c>
      <c r="P243" s="31">
        <v>449</v>
      </c>
      <c r="Q243" s="31">
        <v>553</v>
      </c>
      <c r="R243" s="18">
        <f t="shared" si="17"/>
        <v>0.23162583518930957</v>
      </c>
    </row>
    <row r="245" spans="2:18" x14ac:dyDescent="0.25">
      <c r="B245" s="23" t="s">
        <v>876</v>
      </c>
    </row>
    <row r="247" spans="2:18" x14ac:dyDescent="0.25">
      <c r="D247" s="33" t="s">
        <v>879</v>
      </c>
      <c r="E247" s="33" t="s">
        <v>880</v>
      </c>
      <c r="F247" s="33" t="s">
        <v>881</v>
      </c>
    </row>
    <row r="248" spans="2:18" ht="24" x14ac:dyDescent="0.25">
      <c r="B248" s="151" t="s">
        <v>57</v>
      </c>
      <c r="C248" s="151"/>
      <c r="D248" s="22" t="s">
        <v>40</v>
      </c>
      <c r="E248" s="22" t="s">
        <v>40</v>
      </c>
      <c r="F248" s="22" t="s">
        <v>40</v>
      </c>
      <c r="G248" s="34" t="s">
        <v>883</v>
      </c>
    </row>
    <row r="249" spans="2:18" x14ac:dyDescent="0.25">
      <c r="B249" s="149" t="s">
        <v>60</v>
      </c>
      <c r="C249" s="150"/>
      <c r="D249" s="18">
        <f>IFERROR(AVERAGEIFS($L$199:$L$243,$F$199:$F$243,$B249),0)</f>
        <v>0.20851875197659533</v>
      </c>
      <c r="E249" s="18">
        <f>IFERROR(AVERAGEIFS($O$199:$O$243,$F$199:$F$243,$B249),0)</f>
        <v>9.9729359133202036E-2</v>
      </c>
      <c r="F249" s="18">
        <f>IFERROR(AVERAGEIFS($R$199:$R$243,$F$199:$F$243,$B249),0)</f>
        <v>0.16152850939338742</v>
      </c>
      <c r="G249" s="18">
        <f t="shared" ref="G249:G262" si="18">AVERAGE(D249:F249)</f>
        <v>0.15659220683439493</v>
      </c>
      <c r="J249" s="23" t="s">
        <v>41</v>
      </c>
    </row>
    <row r="250" spans="2:18" x14ac:dyDescent="0.25">
      <c r="B250" s="149" t="s">
        <v>63</v>
      </c>
      <c r="C250" s="150"/>
      <c r="D250" s="18">
        <f t="shared" ref="D250:D262" si="19">IFERROR(AVERAGEIFS($L$199:$L$243,$F$199:$F$243,$B250),0)</f>
        <v>4.878048780487805E-2</v>
      </c>
      <c r="E250" s="18">
        <f t="shared" ref="E250:E262" si="20">IFERROR(AVERAGEIFS($O$199:$O$243,$F$199:$F$243,$B250),0)</f>
        <v>6.8807339449541288E-2</v>
      </c>
      <c r="F250" s="18">
        <f t="shared" ref="F250:F262" si="21">IFERROR(AVERAGEIFS($R$199:$R$243,$F$199:$F$243,$B250),0)</f>
        <v>4.5226130653266333E-2</v>
      </c>
      <c r="G250" s="18">
        <f t="shared" si="18"/>
        <v>5.4271319302561884E-2</v>
      </c>
    </row>
    <row r="251" spans="2:18" x14ac:dyDescent="0.25">
      <c r="B251" s="149" t="s">
        <v>65</v>
      </c>
      <c r="C251" s="150"/>
      <c r="D251" s="18">
        <f t="shared" si="19"/>
        <v>0.15678582519581793</v>
      </c>
      <c r="E251" s="18">
        <f t="shared" si="20"/>
        <v>0.17673682257015591</v>
      </c>
      <c r="F251" s="18">
        <f t="shared" si="21"/>
        <v>0.15150514160969725</v>
      </c>
      <c r="G251" s="18">
        <f t="shared" si="18"/>
        <v>0.16167592979189035</v>
      </c>
      <c r="J251" s="14" t="s">
        <v>877</v>
      </c>
    </row>
    <row r="252" spans="2:18" x14ac:dyDescent="0.25">
      <c r="B252" s="149" t="s">
        <v>68</v>
      </c>
      <c r="C252" s="150"/>
      <c r="D252" s="18">
        <f t="shared" si="19"/>
        <v>0.13790649159406063</v>
      </c>
      <c r="E252" s="18">
        <f t="shared" si="20"/>
        <v>8.5702543274344845E-2</v>
      </c>
      <c r="F252" s="18">
        <f t="shared" si="21"/>
        <v>8.8372870030070161E-2</v>
      </c>
      <c r="G252" s="18">
        <f t="shared" si="18"/>
        <v>0.10399396829949188</v>
      </c>
    </row>
    <row r="253" spans="2:18" x14ac:dyDescent="0.25">
      <c r="B253" s="149" t="s">
        <v>70</v>
      </c>
      <c r="C253" s="150"/>
      <c r="D253" s="18">
        <f t="shared" si="19"/>
        <v>5.5894862246436881E-2</v>
      </c>
      <c r="E253" s="18">
        <f t="shared" si="20"/>
        <v>5.9753505229891597E-2</v>
      </c>
      <c r="F253" s="18">
        <f t="shared" si="21"/>
        <v>0.20811136628836024</v>
      </c>
      <c r="G253" s="18">
        <f t="shared" si="18"/>
        <v>0.10791991125489624</v>
      </c>
    </row>
    <row r="254" spans="2:18" x14ac:dyDescent="0.25">
      <c r="B254" s="149" t="s">
        <v>72</v>
      </c>
      <c r="C254" s="150"/>
      <c r="D254" s="18">
        <f t="shared" si="19"/>
        <v>0.21029082774049218</v>
      </c>
      <c r="E254" s="18">
        <f t="shared" si="20"/>
        <v>9.4017094017094016E-2</v>
      </c>
      <c r="F254" s="18">
        <f t="shared" si="21"/>
        <v>3.3057851239669422E-2</v>
      </c>
      <c r="G254" s="18">
        <f t="shared" si="18"/>
        <v>0.11245525766575187</v>
      </c>
    </row>
    <row r="255" spans="2:18" x14ac:dyDescent="0.25">
      <c r="B255" s="149" t="s">
        <v>74</v>
      </c>
      <c r="C255" s="150"/>
      <c r="D255" s="18">
        <f t="shared" si="19"/>
        <v>0.1407557521458834</v>
      </c>
      <c r="E255" s="18">
        <f t="shared" si="20"/>
        <v>0.13507009781653959</v>
      </c>
      <c r="F255" s="18">
        <f t="shared" si="21"/>
        <v>0.10780052052359573</v>
      </c>
      <c r="G255" s="18">
        <f t="shared" si="18"/>
        <v>0.12787545682867291</v>
      </c>
    </row>
    <row r="256" spans="2:18" x14ac:dyDescent="0.25">
      <c r="B256" s="149" t="s">
        <v>76</v>
      </c>
      <c r="C256" s="150"/>
      <c r="D256" s="18">
        <f t="shared" si="19"/>
        <v>0.20856123841575769</v>
      </c>
      <c r="E256" s="18">
        <f t="shared" si="20"/>
        <v>0.18815011309112883</v>
      </c>
      <c r="F256" s="18">
        <f t="shared" si="21"/>
        <v>0.17158746415665077</v>
      </c>
      <c r="G256" s="18">
        <f t="shared" si="18"/>
        <v>0.18943293855451246</v>
      </c>
    </row>
    <row r="257" spans="2:7" x14ac:dyDescent="0.25">
      <c r="B257" s="149" t="s">
        <v>80</v>
      </c>
      <c r="C257" s="150"/>
      <c r="D257" s="18">
        <f t="shared" si="19"/>
        <v>4.1353383458646614E-2</v>
      </c>
      <c r="E257" s="18">
        <f t="shared" si="20"/>
        <v>0.27439024390243905</v>
      </c>
      <c r="F257" s="18">
        <f t="shared" si="21"/>
        <v>8.4210526315789472E-3</v>
      </c>
      <c r="G257" s="18">
        <f t="shared" si="18"/>
        <v>0.10805489333088819</v>
      </c>
    </row>
    <row r="258" spans="2:7" x14ac:dyDescent="0.25">
      <c r="B258" s="149" t="s">
        <v>82</v>
      </c>
      <c r="C258" s="150"/>
      <c r="D258" s="18">
        <f t="shared" si="19"/>
        <v>0.17963276981313053</v>
      </c>
      <c r="E258" s="18">
        <f t="shared" si="20"/>
        <v>0.13057445200302342</v>
      </c>
      <c r="F258" s="18">
        <f t="shared" si="21"/>
        <v>0.16912849545376565</v>
      </c>
      <c r="G258" s="18">
        <f t="shared" si="18"/>
        <v>0.15977857242330654</v>
      </c>
    </row>
    <row r="259" spans="2:7" x14ac:dyDescent="0.25">
      <c r="B259" s="149" t="s">
        <v>89</v>
      </c>
      <c r="C259" s="150"/>
      <c r="D259" s="18">
        <f t="shared" si="19"/>
        <v>7.0481681168704069E-2</v>
      </c>
      <c r="E259" s="18">
        <f t="shared" si="20"/>
        <v>0.13950120561001011</v>
      </c>
      <c r="F259" s="18">
        <f t="shared" si="21"/>
        <v>0.13030596854126267</v>
      </c>
      <c r="G259" s="18">
        <f t="shared" si="18"/>
        <v>0.11342961843999229</v>
      </c>
    </row>
    <row r="260" spans="2:7" x14ac:dyDescent="0.25">
      <c r="B260" s="149" t="s">
        <v>103</v>
      </c>
      <c r="C260" s="150"/>
      <c r="D260" s="18">
        <f t="shared" si="19"/>
        <v>9.8858335631015537E-2</v>
      </c>
      <c r="E260" s="18">
        <f t="shared" si="20"/>
        <v>0.22043101389451328</v>
      </c>
      <c r="F260" s="18">
        <f t="shared" si="21"/>
        <v>0.13710130809201687</v>
      </c>
      <c r="G260" s="18">
        <f t="shared" si="18"/>
        <v>0.15213021920584854</v>
      </c>
    </row>
    <row r="261" spans="2:7" x14ac:dyDescent="0.25">
      <c r="B261" s="149" t="s">
        <v>151</v>
      </c>
      <c r="C261" s="150"/>
      <c r="D261" s="18">
        <f t="shared" si="19"/>
        <v>0.27271186440677969</v>
      </c>
      <c r="E261" s="18">
        <f t="shared" si="20"/>
        <v>2.6820122302988348E-2</v>
      </c>
      <c r="F261" s="18">
        <f t="shared" si="21"/>
        <v>0.17662753347810353</v>
      </c>
      <c r="G261" s="18">
        <f t="shared" si="18"/>
        <v>0.15871984006262385</v>
      </c>
    </row>
    <row r="262" spans="2:7" x14ac:dyDescent="0.25">
      <c r="B262" s="149" t="s">
        <v>201</v>
      </c>
      <c r="C262" s="150"/>
      <c r="D262" s="18">
        <f t="shared" si="19"/>
        <v>0</v>
      </c>
      <c r="E262" s="18">
        <f t="shared" si="20"/>
        <v>0</v>
      </c>
      <c r="F262" s="18">
        <f t="shared" si="21"/>
        <v>0</v>
      </c>
      <c r="G262" s="18">
        <f t="shared" si="18"/>
        <v>0</v>
      </c>
    </row>
    <row r="264" spans="2:7" x14ac:dyDescent="0.25">
      <c r="C264" s="28" t="s">
        <v>882</v>
      </c>
      <c r="D264" s="18">
        <f>AVERAGE(D249:D263)</f>
        <v>0.13075230511415706</v>
      </c>
      <c r="E264" s="18">
        <f>AVERAGE(E249:E263)</f>
        <v>0.12140599373534802</v>
      </c>
      <c r="F264" s="18">
        <f>AVERAGE(F249:F263)</f>
        <v>0.11348387229224466</v>
      </c>
      <c r="G264" s="18">
        <f>AVERAGE(G249:G263)</f>
        <v>0.12188072371391656</v>
      </c>
    </row>
    <row r="266" spans="2:7" x14ac:dyDescent="0.25">
      <c r="B266" s="23" t="s">
        <v>939</v>
      </c>
    </row>
    <row r="268" spans="2:7" x14ac:dyDescent="0.25">
      <c r="D268" s="33" t="s">
        <v>879</v>
      </c>
      <c r="E268" s="33" t="s">
        <v>880</v>
      </c>
      <c r="F268" s="33" t="s">
        <v>881</v>
      </c>
    </row>
    <row r="269" spans="2:7" ht="24" x14ac:dyDescent="0.25">
      <c r="B269" s="151" t="s">
        <v>938</v>
      </c>
      <c r="C269" s="151"/>
      <c r="D269" s="22" t="s">
        <v>40</v>
      </c>
      <c r="E269" s="22" t="s">
        <v>40</v>
      </c>
      <c r="F269" s="22" t="s">
        <v>40</v>
      </c>
      <c r="G269" s="34" t="s">
        <v>883</v>
      </c>
    </row>
    <row r="270" spans="2:7" x14ac:dyDescent="0.25">
      <c r="B270" s="149" t="s">
        <v>932</v>
      </c>
      <c r="C270" s="150"/>
      <c r="D270" s="18">
        <f t="shared" ref="D270:D275" si="22">IFERROR(AVERAGEIFS($L$199:$L$243,$H$199:$H$243,$B270),0)</f>
        <v>0.16398246300905769</v>
      </c>
      <c r="E270" s="18">
        <f t="shared" ref="E270:E275" si="23">IFERROR(AVERAGEIFS($O$199:$O$243,$H$199:$H$243,$B270),0)</f>
        <v>9.8874172648416608E-2</v>
      </c>
      <c r="F270" s="18">
        <f t="shared" ref="F270:F275" si="24">IFERROR(AVERAGEIFS($R$199:$R$243,$H$199:$H$243,$B270),0)</f>
        <v>0.12058249680280024</v>
      </c>
      <c r="G270" s="18">
        <f t="shared" ref="G270:G275" si="25">AVERAGE(D270:F270)</f>
        <v>0.12781304415342484</v>
      </c>
    </row>
    <row r="271" spans="2:7" x14ac:dyDescent="0.25">
      <c r="B271" s="149" t="s">
        <v>933</v>
      </c>
      <c r="C271" s="150"/>
      <c r="D271" s="18">
        <f t="shared" si="22"/>
        <v>0.1163077538977247</v>
      </c>
      <c r="E271" s="18">
        <f t="shared" si="23"/>
        <v>0.14092595499610414</v>
      </c>
      <c r="F271" s="18">
        <f t="shared" si="24"/>
        <v>0.15299639254976832</v>
      </c>
      <c r="G271" s="18">
        <f t="shared" si="25"/>
        <v>0.13674336714786572</v>
      </c>
    </row>
    <row r="272" spans="2:7" x14ac:dyDescent="0.25">
      <c r="B272" s="149" t="s">
        <v>934</v>
      </c>
      <c r="C272" s="150"/>
      <c r="D272" s="18">
        <f t="shared" si="22"/>
        <v>0.19027978803586762</v>
      </c>
      <c r="E272" s="18">
        <f t="shared" si="23"/>
        <v>0.19030532519045384</v>
      </c>
      <c r="F272" s="18">
        <f t="shared" si="24"/>
        <v>0.17839551948545637</v>
      </c>
      <c r="G272" s="18">
        <f t="shared" si="25"/>
        <v>0.18632687757059263</v>
      </c>
    </row>
    <row r="273" spans="2:18" x14ac:dyDescent="0.25">
      <c r="B273" s="149" t="s">
        <v>935</v>
      </c>
      <c r="C273" s="150"/>
      <c r="D273" s="18">
        <f t="shared" si="22"/>
        <v>0.24708391491549389</v>
      </c>
      <c r="E273" s="18">
        <f t="shared" si="23"/>
        <v>0.12058296634630597</v>
      </c>
      <c r="F273" s="18">
        <f t="shared" si="24"/>
        <v>0.22364148405506884</v>
      </c>
      <c r="G273" s="18">
        <f t="shared" si="25"/>
        <v>0.19710278843895623</v>
      </c>
    </row>
    <row r="274" spans="2:18" x14ac:dyDescent="0.25">
      <c r="B274" s="149" t="s">
        <v>936</v>
      </c>
      <c r="C274" s="150"/>
      <c r="D274" s="18">
        <f t="shared" si="22"/>
        <v>0.11800801902916297</v>
      </c>
      <c r="E274" s="18">
        <f t="shared" si="23"/>
        <v>0.15144162812786743</v>
      </c>
      <c r="F274" s="18">
        <f t="shared" si="24"/>
        <v>0.12433697967966402</v>
      </c>
      <c r="G274" s="18">
        <f t="shared" si="25"/>
        <v>0.13126220894556481</v>
      </c>
    </row>
    <row r="275" spans="2:18" x14ac:dyDescent="0.25">
      <c r="B275" s="149" t="s">
        <v>937</v>
      </c>
      <c r="C275" s="150"/>
      <c r="D275" s="18">
        <f t="shared" si="22"/>
        <v>0.17900621620126594</v>
      </c>
      <c r="E275" s="18">
        <f t="shared" si="23"/>
        <v>9.0170069453517132E-2</v>
      </c>
      <c r="F275" s="18">
        <f t="shared" si="24"/>
        <v>0.10182376709594172</v>
      </c>
      <c r="G275" s="18">
        <f t="shared" si="25"/>
        <v>0.12366668425024159</v>
      </c>
    </row>
    <row r="277" spans="2:18" x14ac:dyDescent="0.25">
      <c r="C277" s="28" t="s">
        <v>882</v>
      </c>
      <c r="D277" s="18">
        <f>AVERAGE(D270:D276)</f>
        <v>0.16911135918142881</v>
      </c>
      <c r="E277" s="18">
        <f>AVERAGE(E270:E276)</f>
        <v>0.13205001946044417</v>
      </c>
      <c r="F277" s="18">
        <f>AVERAGE(F270:F276)</f>
        <v>0.15029610661144993</v>
      </c>
      <c r="G277" s="18">
        <f>AVERAGE(G270:G276)</f>
        <v>0.15048582841777433</v>
      </c>
    </row>
    <row r="280" spans="2:18" x14ac:dyDescent="0.25">
      <c r="B280" s="23" t="s">
        <v>884</v>
      </c>
    </row>
    <row r="282" spans="2:18" x14ac:dyDescent="0.25">
      <c r="B282" s="23" t="s">
        <v>46</v>
      </c>
    </row>
    <row r="284" spans="2:18" x14ac:dyDescent="0.25">
      <c r="C284" s="6" t="s">
        <v>47</v>
      </c>
      <c r="E284" s="24"/>
      <c r="F284" s="7" t="s">
        <v>48</v>
      </c>
      <c r="G284" s="27">
        <v>0.2</v>
      </c>
    </row>
    <row r="285" spans="2:18" x14ac:dyDescent="0.25">
      <c r="E285" s="25"/>
      <c r="F285" s="7" t="s">
        <v>49</v>
      </c>
      <c r="G285" s="27">
        <v>0.1</v>
      </c>
      <c r="H285" s="7" t="s">
        <v>50</v>
      </c>
      <c r="I285" s="7" t="s">
        <v>51</v>
      </c>
      <c r="J285" s="27">
        <v>0.2</v>
      </c>
    </row>
    <row r="286" spans="2:18" x14ac:dyDescent="0.25">
      <c r="E286" s="26"/>
      <c r="F286" s="7" t="s">
        <v>52</v>
      </c>
      <c r="G286" s="27">
        <v>0.1</v>
      </c>
    </row>
    <row r="288" spans="2:18" x14ac:dyDescent="0.25">
      <c r="J288" s="153" t="s">
        <v>879</v>
      </c>
      <c r="K288" s="153"/>
      <c r="L288" s="153"/>
      <c r="M288" s="152" t="s">
        <v>880</v>
      </c>
      <c r="N288" s="152"/>
      <c r="O288" s="152"/>
      <c r="P288" s="153" t="s">
        <v>881</v>
      </c>
      <c r="Q288" s="153"/>
      <c r="R288" s="153"/>
    </row>
    <row r="289" spans="2:18" s="16" customFormat="1" ht="24" x14ac:dyDescent="0.25">
      <c r="B289" s="41" t="s">
        <v>1311</v>
      </c>
      <c r="C289" s="151" t="s">
        <v>1027</v>
      </c>
      <c r="D289" s="151"/>
      <c r="E289" s="151"/>
      <c r="F289" s="151" t="s">
        <v>875</v>
      </c>
      <c r="G289" s="151"/>
      <c r="H289" s="151" t="s">
        <v>930</v>
      </c>
      <c r="I289" s="151" t="s">
        <v>91</v>
      </c>
      <c r="J289" s="32" t="s">
        <v>38</v>
      </c>
      <c r="K289" s="32" t="s">
        <v>39</v>
      </c>
      <c r="L289" s="22" t="s">
        <v>40</v>
      </c>
      <c r="M289" s="21" t="s">
        <v>38</v>
      </c>
      <c r="N289" s="21" t="s">
        <v>39</v>
      </c>
      <c r="O289" s="22" t="s">
        <v>40</v>
      </c>
      <c r="P289" s="32" t="s">
        <v>38</v>
      </c>
      <c r="Q289" s="32" t="s">
        <v>39</v>
      </c>
      <c r="R289" s="22" t="s">
        <v>40</v>
      </c>
    </row>
    <row r="290" spans="2:18" x14ac:dyDescent="0.25">
      <c r="B290" s="17">
        <v>347655</v>
      </c>
      <c r="C290" s="148" t="s">
        <v>705</v>
      </c>
      <c r="D290" s="148"/>
      <c r="E290" s="148"/>
      <c r="F290" s="51" t="s">
        <v>103</v>
      </c>
      <c r="G290" s="88"/>
      <c r="H290" s="51" t="s">
        <v>935</v>
      </c>
      <c r="I290" s="88"/>
      <c r="J290" s="31">
        <v>400</v>
      </c>
      <c r="K290" s="31">
        <v>380</v>
      </c>
      <c r="L290" s="18">
        <f t="shared" ref="L290:L334" si="26">ABS((J290-K290)/J290)</f>
        <v>0.05</v>
      </c>
      <c r="M290" s="31">
        <v>402</v>
      </c>
      <c r="N290" s="31">
        <v>386</v>
      </c>
      <c r="O290" s="18">
        <f t="shared" ref="O290:O334" si="27">ABS((M290-N290)/M290)</f>
        <v>3.9800995024875621E-2</v>
      </c>
      <c r="P290" s="31">
        <v>119</v>
      </c>
      <c r="Q290" s="31">
        <v>111</v>
      </c>
      <c r="R290" s="18">
        <f t="shared" ref="R290:R334" si="28">ABS((P290-Q290)/P290)</f>
        <v>6.7226890756302518E-2</v>
      </c>
    </row>
    <row r="291" spans="2:18" x14ac:dyDescent="0.25">
      <c r="B291" s="17">
        <v>348194</v>
      </c>
      <c r="C291" s="148" t="s">
        <v>456</v>
      </c>
      <c r="D291" s="148"/>
      <c r="E291" s="148"/>
      <c r="F291" s="51" t="s">
        <v>151</v>
      </c>
      <c r="G291" s="88"/>
      <c r="H291" s="51" t="s">
        <v>936</v>
      </c>
      <c r="I291" s="88"/>
      <c r="J291" s="31">
        <v>471</v>
      </c>
      <c r="K291" s="31">
        <v>363</v>
      </c>
      <c r="L291" s="18">
        <f t="shared" si="26"/>
        <v>0.22929936305732485</v>
      </c>
      <c r="M291" s="31">
        <v>296</v>
      </c>
      <c r="N291" s="31">
        <v>326</v>
      </c>
      <c r="O291" s="18">
        <f t="shared" si="27"/>
        <v>0.10135135135135136</v>
      </c>
      <c r="P291" s="31">
        <v>364</v>
      </c>
      <c r="Q291" s="31">
        <v>273</v>
      </c>
      <c r="R291" s="18">
        <f t="shared" si="28"/>
        <v>0.25</v>
      </c>
    </row>
    <row r="292" spans="2:18" x14ac:dyDescent="0.25">
      <c r="B292" s="17">
        <v>348614</v>
      </c>
      <c r="C292" s="148" t="s">
        <v>408</v>
      </c>
      <c r="D292" s="148"/>
      <c r="E292" s="148"/>
      <c r="F292" s="51" t="s">
        <v>76</v>
      </c>
      <c r="G292" s="88"/>
      <c r="H292" s="51" t="s">
        <v>934</v>
      </c>
      <c r="I292" s="88"/>
      <c r="J292" s="31">
        <v>426</v>
      </c>
      <c r="K292" s="31">
        <v>516</v>
      </c>
      <c r="L292" s="18">
        <f t="shared" si="26"/>
        <v>0.21126760563380281</v>
      </c>
      <c r="M292" s="31">
        <v>364</v>
      </c>
      <c r="N292" s="31">
        <v>415</v>
      </c>
      <c r="O292" s="18">
        <f t="shared" si="27"/>
        <v>0.14010989010989011</v>
      </c>
      <c r="P292" s="31">
        <v>361</v>
      </c>
      <c r="Q292" s="31">
        <v>336</v>
      </c>
      <c r="R292" s="18">
        <f t="shared" si="28"/>
        <v>6.9252077562326875E-2</v>
      </c>
    </row>
    <row r="293" spans="2:18" x14ac:dyDescent="0.25">
      <c r="B293" s="17">
        <v>348266</v>
      </c>
      <c r="C293" s="148" t="s">
        <v>342</v>
      </c>
      <c r="D293" s="148"/>
      <c r="E293" s="148"/>
      <c r="F293" s="51" t="s">
        <v>68</v>
      </c>
      <c r="G293" s="88"/>
      <c r="H293" s="51" t="s">
        <v>932</v>
      </c>
      <c r="I293" s="88"/>
      <c r="J293" s="31">
        <v>371</v>
      </c>
      <c r="K293" s="31">
        <v>305</v>
      </c>
      <c r="L293" s="18">
        <f t="shared" si="26"/>
        <v>0.17789757412398921</v>
      </c>
      <c r="M293" s="31">
        <v>100</v>
      </c>
      <c r="N293" s="31">
        <v>72</v>
      </c>
      <c r="O293" s="18">
        <f t="shared" si="27"/>
        <v>0.28000000000000003</v>
      </c>
      <c r="P293" s="31">
        <v>233</v>
      </c>
      <c r="Q293" s="31">
        <v>196</v>
      </c>
      <c r="R293" s="18">
        <f t="shared" si="28"/>
        <v>0.15879828326180256</v>
      </c>
    </row>
    <row r="294" spans="2:18" x14ac:dyDescent="0.25">
      <c r="B294" s="17">
        <v>348282</v>
      </c>
      <c r="C294" s="148" t="s">
        <v>185</v>
      </c>
      <c r="D294" s="148"/>
      <c r="E294" s="148"/>
      <c r="F294" s="51" t="s">
        <v>63</v>
      </c>
      <c r="G294" s="88"/>
      <c r="H294" s="51" t="s">
        <v>934</v>
      </c>
      <c r="I294" s="88"/>
      <c r="J294" s="31">
        <v>171</v>
      </c>
      <c r="K294" s="31">
        <v>122</v>
      </c>
      <c r="L294" s="18">
        <f t="shared" si="26"/>
        <v>0.28654970760233917</v>
      </c>
      <c r="M294" s="31">
        <v>134</v>
      </c>
      <c r="N294" s="31">
        <v>104</v>
      </c>
      <c r="O294" s="18">
        <f t="shared" si="27"/>
        <v>0.22388059701492538</v>
      </c>
      <c r="P294" s="31">
        <v>307</v>
      </c>
      <c r="Q294" s="31">
        <v>326</v>
      </c>
      <c r="R294" s="18">
        <f t="shared" si="28"/>
        <v>6.1889250814332247E-2</v>
      </c>
    </row>
    <row r="295" spans="2:18" x14ac:dyDescent="0.25">
      <c r="B295" s="17">
        <v>348634</v>
      </c>
      <c r="C295" s="148" t="s">
        <v>406</v>
      </c>
      <c r="D295" s="148"/>
      <c r="E295" s="148"/>
      <c r="F295" s="51" t="s">
        <v>103</v>
      </c>
      <c r="G295" s="88"/>
      <c r="H295" s="51" t="s">
        <v>935</v>
      </c>
      <c r="I295" s="88"/>
      <c r="J295" s="31">
        <v>392</v>
      </c>
      <c r="K295" s="31">
        <v>357</v>
      </c>
      <c r="L295" s="18">
        <f t="shared" si="26"/>
        <v>8.9285714285714288E-2</v>
      </c>
      <c r="M295" s="31">
        <v>390</v>
      </c>
      <c r="N295" s="31">
        <v>371</v>
      </c>
      <c r="O295" s="18">
        <f t="shared" si="27"/>
        <v>4.8717948717948718E-2</v>
      </c>
      <c r="P295" s="31">
        <v>372</v>
      </c>
      <c r="Q295" s="31">
        <v>454</v>
      </c>
      <c r="R295" s="18">
        <f t="shared" si="28"/>
        <v>0.22043010752688172</v>
      </c>
    </row>
    <row r="296" spans="2:18" x14ac:dyDescent="0.25">
      <c r="B296" s="17">
        <v>347589</v>
      </c>
      <c r="C296" s="148" t="s">
        <v>551</v>
      </c>
      <c r="D296" s="148"/>
      <c r="E296" s="148"/>
      <c r="F296" s="51" t="s">
        <v>103</v>
      </c>
      <c r="G296" s="88"/>
      <c r="H296" s="51" t="s">
        <v>935</v>
      </c>
      <c r="I296" s="88"/>
      <c r="J296" s="31">
        <v>314</v>
      </c>
      <c r="K296" s="31">
        <v>299</v>
      </c>
      <c r="L296" s="18">
        <f t="shared" si="26"/>
        <v>4.7770700636942678E-2</v>
      </c>
      <c r="M296" s="31">
        <v>349</v>
      </c>
      <c r="N296" s="31">
        <v>266</v>
      </c>
      <c r="O296" s="18">
        <f t="shared" si="27"/>
        <v>0.23782234957020057</v>
      </c>
      <c r="P296" s="31">
        <v>108</v>
      </c>
      <c r="Q296" s="31">
        <v>77</v>
      </c>
      <c r="R296" s="18">
        <f t="shared" si="28"/>
        <v>0.28703703703703703</v>
      </c>
    </row>
    <row r="297" spans="2:18" x14ac:dyDescent="0.25">
      <c r="B297" s="17">
        <v>347652</v>
      </c>
      <c r="C297" s="148" t="s">
        <v>105</v>
      </c>
      <c r="D297" s="148"/>
      <c r="E297" s="148"/>
      <c r="F297" s="51" t="s">
        <v>103</v>
      </c>
      <c r="G297" s="88"/>
      <c r="H297" s="51" t="s">
        <v>937</v>
      </c>
      <c r="I297" s="88"/>
      <c r="J297" s="31">
        <v>477</v>
      </c>
      <c r="K297" s="31">
        <v>406</v>
      </c>
      <c r="L297" s="18">
        <f t="shared" si="26"/>
        <v>0.1488469601677149</v>
      </c>
      <c r="M297" s="31">
        <v>102</v>
      </c>
      <c r="N297" s="31">
        <v>111</v>
      </c>
      <c r="O297" s="18">
        <f t="shared" si="27"/>
        <v>8.8235294117647065E-2</v>
      </c>
      <c r="P297" s="31">
        <v>313</v>
      </c>
      <c r="Q297" s="31">
        <v>292</v>
      </c>
      <c r="R297" s="18">
        <f t="shared" si="28"/>
        <v>6.7092651757188496E-2</v>
      </c>
    </row>
    <row r="298" spans="2:18" x14ac:dyDescent="0.25">
      <c r="B298" s="17">
        <v>362786</v>
      </c>
      <c r="C298" s="148" t="s">
        <v>473</v>
      </c>
      <c r="D298" s="148"/>
      <c r="E298" s="148"/>
      <c r="F298" s="51" t="s">
        <v>60</v>
      </c>
      <c r="G298" s="88"/>
      <c r="H298" s="51" t="s">
        <v>937</v>
      </c>
      <c r="I298" s="88"/>
      <c r="J298" s="31">
        <v>189</v>
      </c>
      <c r="K298" s="31">
        <v>150</v>
      </c>
      <c r="L298" s="18">
        <f t="shared" si="26"/>
        <v>0.20634920634920634</v>
      </c>
      <c r="M298" s="31">
        <v>394</v>
      </c>
      <c r="N298" s="31">
        <v>363</v>
      </c>
      <c r="O298" s="18">
        <f t="shared" si="27"/>
        <v>7.8680203045685279E-2</v>
      </c>
      <c r="P298" s="31">
        <v>175</v>
      </c>
      <c r="Q298" s="31">
        <v>182</v>
      </c>
      <c r="R298" s="18">
        <f t="shared" si="28"/>
        <v>0.04</v>
      </c>
    </row>
    <row r="299" spans="2:18" x14ac:dyDescent="0.25">
      <c r="B299" s="17">
        <v>347993</v>
      </c>
      <c r="C299" s="148" t="s">
        <v>291</v>
      </c>
      <c r="D299" s="148"/>
      <c r="E299" s="148"/>
      <c r="F299" s="51" t="s">
        <v>82</v>
      </c>
      <c r="G299" s="88"/>
      <c r="H299" s="51" t="s">
        <v>937</v>
      </c>
      <c r="I299" s="88"/>
      <c r="J299" s="31">
        <v>484</v>
      </c>
      <c r="K299" s="31">
        <v>441</v>
      </c>
      <c r="L299" s="18">
        <f t="shared" si="26"/>
        <v>8.8842975206611566E-2</v>
      </c>
      <c r="M299" s="31">
        <v>132</v>
      </c>
      <c r="N299" s="31">
        <v>156</v>
      </c>
      <c r="O299" s="18">
        <f t="shared" si="27"/>
        <v>0.18181818181818182</v>
      </c>
      <c r="P299" s="31">
        <v>471</v>
      </c>
      <c r="Q299" s="31">
        <v>462</v>
      </c>
      <c r="R299" s="18">
        <f t="shared" si="28"/>
        <v>1.9108280254777069E-2</v>
      </c>
    </row>
    <row r="300" spans="2:18" x14ac:dyDescent="0.25">
      <c r="B300" s="17">
        <v>348616</v>
      </c>
      <c r="C300" s="148" t="s">
        <v>450</v>
      </c>
      <c r="D300" s="148"/>
      <c r="E300" s="148"/>
      <c r="F300" s="51" t="s">
        <v>63</v>
      </c>
      <c r="G300" s="88"/>
      <c r="H300" s="51" t="s">
        <v>937</v>
      </c>
      <c r="I300" s="88"/>
      <c r="J300" s="31">
        <v>163</v>
      </c>
      <c r="K300" s="31">
        <v>124</v>
      </c>
      <c r="L300" s="18">
        <f t="shared" si="26"/>
        <v>0.2392638036809816</v>
      </c>
      <c r="M300" s="31">
        <v>449</v>
      </c>
      <c r="N300" s="31">
        <v>427</v>
      </c>
      <c r="O300" s="18">
        <f t="shared" si="27"/>
        <v>4.8997772828507792E-2</v>
      </c>
      <c r="P300" s="31">
        <v>348</v>
      </c>
      <c r="Q300" s="31">
        <v>300</v>
      </c>
      <c r="R300" s="18">
        <f t="shared" si="28"/>
        <v>0.13793103448275862</v>
      </c>
    </row>
    <row r="301" spans="2:18" x14ac:dyDescent="0.25">
      <c r="B301" s="17">
        <v>348265</v>
      </c>
      <c r="C301" s="148" t="s">
        <v>318</v>
      </c>
      <c r="D301" s="148"/>
      <c r="E301" s="148"/>
      <c r="F301" s="51" t="s">
        <v>60</v>
      </c>
      <c r="G301" s="88"/>
      <c r="H301" s="51" t="s">
        <v>935</v>
      </c>
      <c r="I301" s="88"/>
      <c r="J301" s="31">
        <v>348</v>
      </c>
      <c r="K301" s="31">
        <v>390</v>
      </c>
      <c r="L301" s="18">
        <f t="shared" si="26"/>
        <v>0.1206896551724138</v>
      </c>
      <c r="M301" s="31">
        <v>416</v>
      </c>
      <c r="N301" s="31">
        <v>337</v>
      </c>
      <c r="O301" s="18">
        <f t="shared" si="27"/>
        <v>0.18990384615384615</v>
      </c>
      <c r="P301" s="31">
        <v>332</v>
      </c>
      <c r="Q301" s="31">
        <v>279</v>
      </c>
      <c r="R301" s="18">
        <f t="shared" si="28"/>
        <v>0.15963855421686746</v>
      </c>
    </row>
    <row r="302" spans="2:18" x14ac:dyDescent="0.25">
      <c r="B302" s="17">
        <v>369683</v>
      </c>
      <c r="C302" s="148" t="s">
        <v>206</v>
      </c>
      <c r="D302" s="148"/>
      <c r="E302" s="148"/>
      <c r="F302" s="51" t="s">
        <v>70</v>
      </c>
      <c r="G302" s="88"/>
      <c r="H302" s="51" t="s">
        <v>932</v>
      </c>
      <c r="I302" s="88"/>
      <c r="J302" s="31">
        <v>115</v>
      </c>
      <c r="K302" s="31">
        <v>98</v>
      </c>
      <c r="L302" s="18">
        <f t="shared" si="26"/>
        <v>0.14782608695652175</v>
      </c>
      <c r="M302" s="31">
        <v>381</v>
      </c>
      <c r="N302" s="31">
        <v>385</v>
      </c>
      <c r="O302" s="18">
        <f t="shared" si="27"/>
        <v>1.0498687664041995E-2</v>
      </c>
      <c r="P302" s="31">
        <v>264</v>
      </c>
      <c r="Q302" s="31">
        <v>235</v>
      </c>
      <c r="R302" s="18">
        <f t="shared" si="28"/>
        <v>0.10984848484848485</v>
      </c>
    </row>
    <row r="303" spans="2:18" x14ac:dyDescent="0.25">
      <c r="B303" s="17">
        <v>348212</v>
      </c>
      <c r="C303" s="148" t="s">
        <v>340</v>
      </c>
      <c r="D303" s="148"/>
      <c r="E303" s="148"/>
      <c r="F303" s="51" t="s">
        <v>151</v>
      </c>
      <c r="G303" s="88"/>
      <c r="H303" s="51" t="s">
        <v>932</v>
      </c>
      <c r="I303" s="88"/>
      <c r="J303" s="31">
        <v>405</v>
      </c>
      <c r="K303" s="31">
        <v>482</v>
      </c>
      <c r="L303" s="18">
        <f t="shared" si="26"/>
        <v>0.19012345679012346</v>
      </c>
      <c r="M303" s="31">
        <v>201</v>
      </c>
      <c r="N303" s="31">
        <v>236</v>
      </c>
      <c r="O303" s="18">
        <f t="shared" si="27"/>
        <v>0.17412935323383086</v>
      </c>
      <c r="P303" s="31">
        <v>408</v>
      </c>
      <c r="Q303" s="31">
        <v>494</v>
      </c>
      <c r="R303" s="18">
        <f t="shared" si="28"/>
        <v>0.2107843137254902</v>
      </c>
    </row>
    <row r="304" spans="2:18" x14ac:dyDescent="0.25">
      <c r="B304" s="17">
        <v>348355</v>
      </c>
      <c r="C304" s="148" t="s">
        <v>567</v>
      </c>
      <c r="D304" s="148"/>
      <c r="E304" s="148"/>
      <c r="F304" s="51" t="s">
        <v>60</v>
      </c>
      <c r="G304" s="88"/>
      <c r="H304" s="51" t="s">
        <v>937</v>
      </c>
      <c r="I304" s="88"/>
      <c r="J304" s="31">
        <v>194</v>
      </c>
      <c r="K304" s="31">
        <v>208</v>
      </c>
      <c r="L304" s="18">
        <f t="shared" si="26"/>
        <v>7.2164948453608241E-2</v>
      </c>
      <c r="M304" s="31">
        <v>402</v>
      </c>
      <c r="N304" s="31">
        <v>415</v>
      </c>
      <c r="O304" s="18">
        <f t="shared" si="27"/>
        <v>3.2338308457711441E-2</v>
      </c>
      <c r="P304" s="31">
        <v>326</v>
      </c>
      <c r="Q304" s="31">
        <v>278</v>
      </c>
      <c r="R304" s="18">
        <f t="shared" si="28"/>
        <v>0.14723926380368099</v>
      </c>
    </row>
    <row r="305" spans="2:18" x14ac:dyDescent="0.25">
      <c r="B305" s="17">
        <v>348470</v>
      </c>
      <c r="C305" s="148" t="s">
        <v>380</v>
      </c>
      <c r="D305" s="148"/>
      <c r="E305" s="148"/>
      <c r="F305" s="51" t="s">
        <v>65</v>
      </c>
      <c r="G305" s="88"/>
      <c r="H305" s="51" t="s">
        <v>934</v>
      </c>
      <c r="I305" s="88"/>
      <c r="J305" s="31">
        <v>191</v>
      </c>
      <c r="K305" s="31">
        <v>140</v>
      </c>
      <c r="L305" s="18">
        <f t="shared" si="26"/>
        <v>0.26701570680628273</v>
      </c>
      <c r="M305" s="31">
        <v>496</v>
      </c>
      <c r="N305" s="31">
        <v>601</v>
      </c>
      <c r="O305" s="18">
        <f t="shared" si="27"/>
        <v>0.21169354838709678</v>
      </c>
      <c r="P305" s="31">
        <v>291</v>
      </c>
      <c r="Q305" s="31">
        <v>286</v>
      </c>
      <c r="R305" s="18">
        <f t="shared" si="28"/>
        <v>1.7182130584192441E-2</v>
      </c>
    </row>
    <row r="306" spans="2:18" x14ac:dyDescent="0.25">
      <c r="B306" s="17">
        <v>347967</v>
      </c>
      <c r="C306" s="148" t="s">
        <v>191</v>
      </c>
      <c r="D306" s="148"/>
      <c r="E306" s="148"/>
      <c r="F306" s="51" t="s">
        <v>89</v>
      </c>
      <c r="G306" s="88"/>
      <c r="H306" s="51" t="s">
        <v>934</v>
      </c>
      <c r="I306" s="88"/>
      <c r="J306" s="31">
        <v>403</v>
      </c>
      <c r="K306" s="31">
        <v>399</v>
      </c>
      <c r="L306" s="18">
        <f t="shared" si="26"/>
        <v>9.9255583126550868E-3</v>
      </c>
      <c r="M306" s="31">
        <v>470</v>
      </c>
      <c r="N306" s="31">
        <v>527</v>
      </c>
      <c r="O306" s="18">
        <f t="shared" si="27"/>
        <v>0.12127659574468085</v>
      </c>
      <c r="P306" s="31">
        <v>276</v>
      </c>
      <c r="Q306" s="31">
        <v>271</v>
      </c>
      <c r="R306" s="18">
        <f t="shared" si="28"/>
        <v>1.8115942028985508E-2</v>
      </c>
    </row>
    <row r="307" spans="2:18" x14ac:dyDescent="0.25">
      <c r="B307" s="17">
        <v>348616</v>
      </c>
      <c r="C307" s="148" t="s">
        <v>450</v>
      </c>
      <c r="D307" s="148"/>
      <c r="E307" s="148"/>
      <c r="F307" s="51" t="s">
        <v>63</v>
      </c>
      <c r="G307" s="88"/>
      <c r="H307" s="51" t="s">
        <v>937</v>
      </c>
      <c r="I307" s="88"/>
      <c r="J307" s="31">
        <v>481</v>
      </c>
      <c r="K307" s="31">
        <v>385</v>
      </c>
      <c r="L307" s="18">
        <f t="shared" si="26"/>
        <v>0.1995841995841996</v>
      </c>
      <c r="M307" s="31">
        <v>172</v>
      </c>
      <c r="N307" s="31">
        <v>150</v>
      </c>
      <c r="O307" s="18">
        <f t="shared" si="27"/>
        <v>0.12790697674418605</v>
      </c>
      <c r="P307" s="31">
        <v>247</v>
      </c>
      <c r="Q307" s="31">
        <v>272</v>
      </c>
      <c r="R307" s="18">
        <f t="shared" si="28"/>
        <v>0.10121457489878542</v>
      </c>
    </row>
    <row r="308" spans="2:18" x14ac:dyDescent="0.25">
      <c r="B308" s="17">
        <v>347993</v>
      </c>
      <c r="C308" s="148" t="s">
        <v>291</v>
      </c>
      <c r="D308" s="148"/>
      <c r="E308" s="148"/>
      <c r="F308" s="51" t="s">
        <v>82</v>
      </c>
      <c r="G308" s="88"/>
      <c r="H308" s="51" t="s">
        <v>935</v>
      </c>
      <c r="I308" s="88"/>
      <c r="J308" s="31">
        <v>374</v>
      </c>
      <c r="K308" s="31">
        <v>300</v>
      </c>
      <c r="L308" s="18">
        <f t="shared" si="26"/>
        <v>0.19786096256684493</v>
      </c>
      <c r="M308" s="31">
        <v>264</v>
      </c>
      <c r="N308" s="31">
        <v>344</v>
      </c>
      <c r="O308" s="18">
        <f t="shared" si="27"/>
        <v>0.30303030303030304</v>
      </c>
      <c r="P308" s="31">
        <v>132</v>
      </c>
      <c r="Q308" s="31">
        <v>131</v>
      </c>
      <c r="R308" s="18">
        <f t="shared" si="28"/>
        <v>7.575757575757576E-3</v>
      </c>
    </row>
    <row r="309" spans="2:18" x14ac:dyDescent="0.25">
      <c r="B309" s="17">
        <v>348765</v>
      </c>
      <c r="C309" s="148" t="s">
        <v>388</v>
      </c>
      <c r="D309" s="148"/>
      <c r="E309" s="148"/>
      <c r="F309" s="51" t="s">
        <v>60</v>
      </c>
      <c r="G309" s="88"/>
      <c r="H309" s="51" t="s">
        <v>933</v>
      </c>
      <c r="I309" s="88"/>
      <c r="J309" s="31">
        <v>364</v>
      </c>
      <c r="K309" s="31">
        <v>470</v>
      </c>
      <c r="L309" s="18">
        <f t="shared" si="26"/>
        <v>0.29120879120879123</v>
      </c>
      <c r="M309" s="31">
        <v>261</v>
      </c>
      <c r="N309" s="31">
        <v>209</v>
      </c>
      <c r="O309" s="18">
        <f t="shared" si="27"/>
        <v>0.19923371647509577</v>
      </c>
      <c r="P309" s="31">
        <v>494</v>
      </c>
      <c r="Q309" s="31">
        <v>549</v>
      </c>
      <c r="R309" s="18">
        <f t="shared" si="28"/>
        <v>0.11133603238866396</v>
      </c>
    </row>
    <row r="310" spans="2:18" x14ac:dyDescent="0.25">
      <c r="B310" s="17">
        <v>348041</v>
      </c>
      <c r="C310" s="148" t="s">
        <v>370</v>
      </c>
      <c r="D310" s="148"/>
      <c r="E310" s="148"/>
      <c r="F310" s="51" t="s">
        <v>63</v>
      </c>
      <c r="G310" s="88"/>
      <c r="H310" s="51" t="s">
        <v>934</v>
      </c>
      <c r="I310" s="88"/>
      <c r="J310" s="31">
        <v>256</v>
      </c>
      <c r="K310" s="31">
        <v>249</v>
      </c>
      <c r="L310" s="18">
        <f t="shared" si="26"/>
        <v>2.734375E-2</v>
      </c>
      <c r="M310" s="31">
        <v>384</v>
      </c>
      <c r="N310" s="31">
        <v>381</v>
      </c>
      <c r="O310" s="18">
        <f t="shared" si="27"/>
        <v>7.8125E-3</v>
      </c>
      <c r="P310" s="31">
        <v>139</v>
      </c>
      <c r="Q310" s="31">
        <v>128</v>
      </c>
      <c r="R310" s="18">
        <f t="shared" si="28"/>
        <v>7.9136690647482008E-2</v>
      </c>
    </row>
    <row r="311" spans="2:18" x14ac:dyDescent="0.25">
      <c r="B311" s="17">
        <v>347980</v>
      </c>
      <c r="C311" s="148" t="s">
        <v>129</v>
      </c>
      <c r="D311" s="148"/>
      <c r="E311" s="148"/>
      <c r="F311" s="51" t="s">
        <v>82</v>
      </c>
      <c r="G311" s="88"/>
      <c r="H311" s="51" t="s">
        <v>933</v>
      </c>
      <c r="I311" s="88"/>
      <c r="J311" s="31">
        <v>400</v>
      </c>
      <c r="K311" s="31">
        <v>508</v>
      </c>
      <c r="L311" s="18">
        <f t="shared" si="26"/>
        <v>0.27</v>
      </c>
      <c r="M311" s="31">
        <v>230</v>
      </c>
      <c r="N311" s="31">
        <v>281</v>
      </c>
      <c r="O311" s="18">
        <f t="shared" si="27"/>
        <v>0.22173913043478261</v>
      </c>
      <c r="P311" s="31">
        <v>411</v>
      </c>
      <c r="Q311" s="31">
        <v>444</v>
      </c>
      <c r="R311" s="18">
        <f t="shared" si="28"/>
        <v>8.0291970802919707E-2</v>
      </c>
    </row>
    <row r="312" spans="2:18" x14ac:dyDescent="0.25">
      <c r="B312" s="17">
        <v>348055</v>
      </c>
      <c r="C312" s="148" t="s">
        <v>372</v>
      </c>
      <c r="D312" s="148"/>
      <c r="E312" s="148"/>
      <c r="F312" s="51" t="s">
        <v>65</v>
      </c>
      <c r="G312" s="88"/>
      <c r="H312" s="51" t="s">
        <v>936</v>
      </c>
      <c r="I312" s="88"/>
      <c r="J312" s="31">
        <v>121</v>
      </c>
      <c r="K312" s="31">
        <v>130</v>
      </c>
      <c r="L312" s="18">
        <f t="shared" si="26"/>
        <v>7.43801652892562E-2</v>
      </c>
      <c r="M312" s="31">
        <v>295</v>
      </c>
      <c r="N312" s="31">
        <v>360</v>
      </c>
      <c r="O312" s="18">
        <f t="shared" si="27"/>
        <v>0.22033898305084745</v>
      </c>
      <c r="P312" s="31">
        <v>416</v>
      </c>
      <c r="Q312" s="31">
        <v>491</v>
      </c>
      <c r="R312" s="18">
        <f t="shared" si="28"/>
        <v>0.18028846153846154</v>
      </c>
    </row>
    <row r="313" spans="2:18" x14ac:dyDescent="0.25">
      <c r="B313" s="17">
        <v>366809</v>
      </c>
      <c r="C313" s="148" t="s">
        <v>659</v>
      </c>
      <c r="D313" s="148"/>
      <c r="E313" s="148"/>
      <c r="F313" s="51" t="s">
        <v>80</v>
      </c>
      <c r="G313" s="88"/>
      <c r="H313" s="51" t="s">
        <v>935</v>
      </c>
      <c r="I313" s="88"/>
      <c r="J313" s="31">
        <v>196</v>
      </c>
      <c r="K313" s="31">
        <v>153</v>
      </c>
      <c r="L313" s="18">
        <f t="shared" si="26"/>
        <v>0.21938775510204081</v>
      </c>
      <c r="M313" s="31">
        <v>229</v>
      </c>
      <c r="N313" s="31">
        <v>275</v>
      </c>
      <c r="O313" s="18">
        <f t="shared" si="27"/>
        <v>0.20087336244541484</v>
      </c>
      <c r="P313" s="31">
        <v>475</v>
      </c>
      <c r="Q313" s="31">
        <v>570</v>
      </c>
      <c r="R313" s="18">
        <f t="shared" si="28"/>
        <v>0.2</v>
      </c>
    </row>
    <row r="314" spans="2:18" x14ac:dyDescent="0.25">
      <c r="B314" s="17">
        <v>348027</v>
      </c>
      <c r="C314" s="148" t="s">
        <v>578</v>
      </c>
      <c r="D314" s="148"/>
      <c r="E314" s="148"/>
      <c r="F314" s="51" t="s">
        <v>65</v>
      </c>
      <c r="G314" s="88"/>
      <c r="H314" s="51" t="s">
        <v>934</v>
      </c>
      <c r="I314" s="88"/>
      <c r="J314" s="31">
        <v>379</v>
      </c>
      <c r="K314" s="31">
        <v>285</v>
      </c>
      <c r="L314" s="18">
        <f t="shared" si="26"/>
        <v>0.24802110817941952</v>
      </c>
      <c r="M314" s="31">
        <v>338</v>
      </c>
      <c r="N314" s="31">
        <v>295</v>
      </c>
      <c r="O314" s="18">
        <f t="shared" si="27"/>
        <v>0.12721893491124261</v>
      </c>
      <c r="P314" s="31">
        <v>401</v>
      </c>
      <c r="Q314" s="31">
        <v>486</v>
      </c>
      <c r="R314" s="18">
        <f t="shared" si="28"/>
        <v>0.21197007481296759</v>
      </c>
    </row>
    <row r="315" spans="2:18" x14ac:dyDescent="0.25">
      <c r="B315" s="17">
        <v>353720</v>
      </c>
      <c r="C315" s="148" t="s">
        <v>293</v>
      </c>
      <c r="D315" s="148"/>
      <c r="E315" s="148"/>
      <c r="F315" s="51" t="s">
        <v>60</v>
      </c>
      <c r="G315" s="88"/>
      <c r="H315" s="51" t="s">
        <v>935</v>
      </c>
      <c r="I315" s="88"/>
      <c r="J315" s="31">
        <v>468</v>
      </c>
      <c r="K315" s="31">
        <v>529</v>
      </c>
      <c r="L315" s="18">
        <f t="shared" si="26"/>
        <v>0.13034188034188035</v>
      </c>
      <c r="M315" s="31">
        <v>408</v>
      </c>
      <c r="N315" s="31">
        <v>368</v>
      </c>
      <c r="O315" s="18">
        <f t="shared" si="27"/>
        <v>9.8039215686274508E-2</v>
      </c>
      <c r="P315" s="31">
        <v>174</v>
      </c>
      <c r="Q315" s="31">
        <v>208</v>
      </c>
      <c r="R315" s="18">
        <f t="shared" si="28"/>
        <v>0.19540229885057472</v>
      </c>
    </row>
    <row r="316" spans="2:18" x14ac:dyDescent="0.25">
      <c r="B316" s="17">
        <v>364299</v>
      </c>
      <c r="C316" s="148" t="s">
        <v>570</v>
      </c>
      <c r="D316" s="148"/>
      <c r="E316" s="148"/>
      <c r="F316" s="51" t="s">
        <v>63</v>
      </c>
      <c r="G316" s="88"/>
      <c r="H316" s="51" t="s">
        <v>932</v>
      </c>
      <c r="I316" s="88"/>
      <c r="J316" s="31">
        <v>123</v>
      </c>
      <c r="K316" s="31">
        <v>105</v>
      </c>
      <c r="L316" s="18">
        <f t="shared" si="26"/>
        <v>0.14634146341463414</v>
      </c>
      <c r="M316" s="31">
        <v>215</v>
      </c>
      <c r="N316" s="31">
        <v>254</v>
      </c>
      <c r="O316" s="18">
        <f t="shared" si="27"/>
        <v>0.18139534883720931</v>
      </c>
      <c r="P316" s="31">
        <v>276</v>
      </c>
      <c r="Q316" s="31">
        <v>205</v>
      </c>
      <c r="R316" s="18">
        <f t="shared" si="28"/>
        <v>0.25724637681159418</v>
      </c>
    </row>
    <row r="317" spans="2:18" x14ac:dyDescent="0.25">
      <c r="B317" s="17">
        <v>348275</v>
      </c>
      <c r="C317" s="148" t="s">
        <v>59</v>
      </c>
      <c r="D317" s="148"/>
      <c r="E317" s="148"/>
      <c r="F317" s="51" t="s">
        <v>60</v>
      </c>
      <c r="G317" s="88"/>
      <c r="H317" s="51" t="s">
        <v>932</v>
      </c>
      <c r="I317" s="88"/>
      <c r="J317" s="31">
        <v>107</v>
      </c>
      <c r="K317" s="31">
        <v>111</v>
      </c>
      <c r="L317" s="18">
        <f t="shared" si="26"/>
        <v>3.7383177570093455E-2</v>
      </c>
      <c r="M317" s="31">
        <v>163</v>
      </c>
      <c r="N317" s="31">
        <v>149</v>
      </c>
      <c r="O317" s="18">
        <f t="shared" si="27"/>
        <v>8.5889570552147243E-2</v>
      </c>
      <c r="P317" s="31">
        <v>152</v>
      </c>
      <c r="Q317" s="31">
        <v>152</v>
      </c>
      <c r="R317" s="18">
        <f t="shared" si="28"/>
        <v>0</v>
      </c>
    </row>
    <row r="318" spans="2:18" x14ac:dyDescent="0.25">
      <c r="B318" s="17">
        <v>348294</v>
      </c>
      <c r="C318" s="148" t="s">
        <v>112</v>
      </c>
      <c r="D318" s="148"/>
      <c r="E318" s="148"/>
      <c r="F318" s="51" t="s">
        <v>82</v>
      </c>
      <c r="G318" s="88"/>
      <c r="H318" s="51" t="s">
        <v>935</v>
      </c>
      <c r="I318" s="88"/>
      <c r="J318" s="31">
        <v>417</v>
      </c>
      <c r="K318" s="31">
        <v>443</v>
      </c>
      <c r="L318" s="18">
        <f t="shared" si="26"/>
        <v>6.235011990407674E-2</v>
      </c>
      <c r="M318" s="31">
        <v>235</v>
      </c>
      <c r="N318" s="31">
        <v>301</v>
      </c>
      <c r="O318" s="18">
        <f t="shared" si="27"/>
        <v>0.28085106382978725</v>
      </c>
      <c r="P318" s="31">
        <v>398</v>
      </c>
      <c r="Q318" s="31">
        <v>319</v>
      </c>
      <c r="R318" s="18">
        <f t="shared" si="28"/>
        <v>0.19849246231155779</v>
      </c>
    </row>
    <row r="319" spans="2:18" x14ac:dyDescent="0.25">
      <c r="B319" s="17">
        <v>348512</v>
      </c>
      <c r="C319" s="148" t="s">
        <v>392</v>
      </c>
      <c r="D319" s="148"/>
      <c r="E319" s="148"/>
      <c r="F319" s="51" t="s">
        <v>103</v>
      </c>
      <c r="G319" s="88"/>
      <c r="H319" s="51" t="s">
        <v>933</v>
      </c>
      <c r="I319" s="88"/>
      <c r="J319" s="31">
        <v>406</v>
      </c>
      <c r="K319" s="31">
        <v>496</v>
      </c>
      <c r="L319" s="18">
        <f t="shared" si="26"/>
        <v>0.22167487684729065</v>
      </c>
      <c r="M319" s="31">
        <v>474</v>
      </c>
      <c r="N319" s="31">
        <v>408</v>
      </c>
      <c r="O319" s="18">
        <f t="shared" si="27"/>
        <v>0.13924050632911392</v>
      </c>
      <c r="P319" s="31">
        <v>273</v>
      </c>
      <c r="Q319" s="31">
        <v>260</v>
      </c>
      <c r="R319" s="18">
        <f t="shared" si="28"/>
        <v>4.7619047619047616E-2</v>
      </c>
    </row>
    <row r="320" spans="2:18" x14ac:dyDescent="0.25">
      <c r="B320" s="17">
        <v>348104</v>
      </c>
      <c r="C320" s="148" t="s">
        <v>749</v>
      </c>
      <c r="D320" s="148"/>
      <c r="E320" s="148"/>
      <c r="F320" s="51" t="s">
        <v>70</v>
      </c>
      <c r="G320" s="88"/>
      <c r="H320" s="51" t="s">
        <v>937</v>
      </c>
      <c r="I320" s="88"/>
      <c r="J320" s="31">
        <v>222</v>
      </c>
      <c r="K320" s="31">
        <v>265</v>
      </c>
      <c r="L320" s="18">
        <f t="shared" si="26"/>
        <v>0.19369369369369369</v>
      </c>
      <c r="M320" s="31">
        <v>176</v>
      </c>
      <c r="N320" s="31">
        <v>220</v>
      </c>
      <c r="O320" s="18">
        <f t="shared" si="27"/>
        <v>0.25</v>
      </c>
      <c r="P320" s="31">
        <v>246</v>
      </c>
      <c r="Q320" s="31">
        <v>278</v>
      </c>
      <c r="R320" s="18">
        <f t="shared" si="28"/>
        <v>0.13008130081300814</v>
      </c>
    </row>
    <row r="321" spans="2:18" x14ac:dyDescent="0.25">
      <c r="B321" s="17">
        <v>348139</v>
      </c>
      <c r="C321" s="148" t="s">
        <v>305</v>
      </c>
      <c r="D321" s="148"/>
      <c r="E321" s="148"/>
      <c r="F321" s="51" t="s">
        <v>70</v>
      </c>
      <c r="G321" s="88"/>
      <c r="H321" s="51" t="s">
        <v>934</v>
      </c>
      <c r="I321" s="88"/>
      <c r="J321" s="31">
        <v>323</v>
      </c>
      <c r="K321" s="31">
        <v>314</v>
      </c>
      <c r="L321" s="18">
        <f t="shared" si="26"/>
        <v>2.7863777089783281E-2</v>
      </c>
      <c r="M321" s="31">
        <v>261</v>
      </c>
      <c r="N321" s="31">
        <v>261</v>
      </c>
      <c r="O321" s="18">
        <f t="shared" si="27"/>
        <v>0</v>
      </c>
      <c r="P321" s="31">
        <v>178</v>
      </c>
      <c r="Q321" s="31">
        <v>191</v>
      </c>
      <c r="R321" s="18">
        <f t="shared" si="28"/>
        <v>7.3033707865168537E-2</v>
      </c>
    </row>
    <row r="322" spans="2:18" x14ac:dyDescent="0.25">
      <c r="B322" s="17">
        <v>348763</v>
      </c>
      <c r="C322" s="148" t="s">
        <v>452</v>
      </c>
      <c r="D322" s="148"/>
      <c r="E322" s="148"/>
      <c r="F322" s="51" t="s">
        <v>60</v>
      </c>
      <c r="G322" s="88"/>
      <c r="H322" s="51" t="s">
        <v>937</v>
      </c>
      <c r="I322" s="88"/>
      <c r="J322" s="31">
        <v>428</v>
      </c>
      <c r="K322" s="31">
        <v>450</v>
      </c>
      <c r="L322" s="18">
        <f t="shared" si="26"/>
        <v>5.1401869158878503E-2</v>
      </c>
      <c r="M322" s="31">
        <v>156</v>
      </c>
      <c r="N322" s="31">
        <v>163</v>
      </c>
      <c r="O322" s="18">
        <f t="shared" si="27"/>
        <v>4.4871794871794872E-2</v>
      </c>
      <c r="P322" s="31">
        <v>405</v>
      </c>
      <c r="Q322" s="31">
        <v>385</v>
      </c>
      <c r="R322" s="18">
        <f t="shared" si="28"/>
        <v>4.9382716049382713E-2</v>
      </c>
    </row>
    <row r="323" spans="2:18" x14ac:dyDescent="0.25">
      <c r="B323" s="17">
        <v>348680</v>
      </c>
      <c r="C323" s="148" t="s">
        <v>221</v>
      </c>
      <c r="D323" s="148"/>
      <c r="E323" s="148"/>
      <c r="F323" s="51" t="s">
        <v>103</v>
      </c>
      <c r="G323" s="88"/>
      <c r="H323" s="51" t="s">
        <v>932</v>
      </c>
      <c r="I323" s="88"/>
      <c r="J323" s="31">
        <v>316</v>
      </c>
      <c r="K323" s="31">
        <v>380</v>
      </c>
      <c r="L323" s="18">
        <f t="shared" si="26"/>
        <v>0.20253164556962025</v>
      </c>
      <c r="M323" s="31">
        <v>202</v>
      </c>
      <c r="N323" s="31">
        <v>231</v>
      </c>
      <c r="O323" s="18">
        <f t="shared" si="27"/>
        <v>0.14356435643564355</v>
      </c>
      <c r="P323" s="31">
        <v>186</v>
      </c>
      <c r="Q323" s="31">
        <v>205</v>
      </c>
      <c r="R323" s="18">
        <f t="shared" si="28"/>
        <v>0.10215053763440861</v>
      </c>
    </row>
    <row r="324" spans="2:18" x14ac:dyDescent="0.25">
      <c r="B324" s="17">
        <v>348306</v>
      </c>
      <c r="C324" s="148" t="s">
        <v>798</v>
      </c>
      <c r="D324" s="148"/>
      <c r="E324" s="148"/>
      <c r="F324" s="51" t="s">
        <v>82</v>
      </c>
      <c r="G324" s="88"/>
      <c r="H324" s="51" t="s">
        <v>937</v>
      </c>
      <c r="I324" s="88"/>
      <c r="J324" s="31">
        <v>141</v>
      </c>
      <c r="K324" s="31">
        <v>168</v>
      </c>
      <c r="L324" s="18">
        <f t="shared" si="26"/>
        <v>0.19148936170212766</v>
      </c>
      <c r="M324" s="31">
        <v>325</v>
      </c>
      <c r="N324" s="31">
        <v>351</v>
      </c>
      <c r="O324" s="18">
        <f t="shared" si="27"/>
        <v>0.08</v>
      </c>
      <c r="P324" s="31">
        <v>139</v>
      </c>
      <c r="Q324" s="31">
        <v>144</v>
      </c>
      <c r="R324" s="18">
        <f t="shared" si="28"/>
        <v>3.5971223021582732E-2</v>
      </c>
    </row>
    <row r="325" spans="2:18" x14ac:dyDescent="0.25">
      <c r="B325" s="17">
        <v>347649</v>
      </c>
      <c r="C325" s="148" t="s">
        <v>237</v>
      </c>
      <c r="D325" s="148"/>
      <c r="E325" s="148"/>
      <c r="F325" s="51" t="s">
        <v>103</v>
      </c>
      <c r="G325" s="88"/>
      <c r="H325" s="51" t="s">
        <v>935</v>
      </c>
      <c r="I325" s="88"/>
      <c r="J325" s="31">
        <v>477</v>
      </c>
      <c r="K325" s="31">
        <v>482</v>
      </c>
      <c r="L325" s="18">
        <f t="shared" si="26"/>
        <v>1.0482180293501049E-2</v>
      </c>
      <c r="M325" s="31">
        <v>451</v>
      </c>
      <c r="N325" s="31">
        <v>366</v>
      </c>
      <c r="O325" s="18">
        <f t="shared" si="27"/>
        <v>0.18847006651884701</v>
      </c>
      <c r="P325" s="31">
        <v>194</v>
      </c>
      <c r="Q325" s="31">
        <v>235</v>
      </c>
      <c r="R325" s="18">
        <f t="shared" si="28"/>
        <v>0.21134020618556701</v>
      </c>
    </row>
    <row r="326" spans="2:18" x14ac:dyDescent="0.25">
      <c r="B326" s="17">
        <v>348315</v>
      </c>
      <c r="C326" s="148" t="s">
        <v>589</v>
      </c>
      <c r="D326" s="148"/>
      <c r="E326" s="148"/>
      <c r="F326" s="51" t="s">
        <v>151</v>
      </c>
      <c r="G326" s="88"/>
      <c r="H326" s="51" t="s">
        <v>934</v>
      </c>
      <c r="I326" s="88"/>
      <c r="J326" s="31">
        <v>117</v>
      </c>
      <c r="K326" s="31">
        <v>122</v>
      </c>
      <c r="L326" s="18">
        <f t="shared" si="26"/>
        <v>4.2735042735042736E-2</v>
      </c>
      <c r="M326" s="31">
        <v>251</v>
      </c>
      <c r="N326" s="31">
        <v>224</v>
      </c>
      <c r="O326" s="18">
        <f t="shared" si="27"/>
        <v>0.10756972111553785</v>
      </c>
      <c r="P326" s="31">
        <v>388</v>
      </c>
      <c r="Q326" s="31">
        <v>458</v>
      </c>
      <c r="R326" s="18">
        <f t="shared" si="28"/>
        <v>0.18041237113402062</v>
      </c>
    </row>
    <row r="327" spans="2:18" x14ac:dyDescent="0.25">
      <c r="B327" s="17">
        <v>348381</v>
      </c>
      <c r="C327" s="148" t="s">
        <v>211</v>
      </c>
      <c r="D327" s="148"/>
      <c r="E327" s="148"/>
      <c r="F327" s="51" t="s">
        <v>60</v>
      </c>
      <c r="G327" s="88"/>
      <c r="H327" s="51" t="s">
        <v>932</v>
      </c>
      <c r="I327" s="88"/>
      <c r="J327" s="31">
        <v>400</v>
      </c>
      <c r="K327" s="31">
        <v>304</v>
      </c>
      <c r="L327" s="18">
        <f t="shared" si="26"/>
        <v>0.24</v>
      </c>
      <c r="M327" s="31">
        <v>484</v>
      </c>
      <c r="N327" s="31">
        <v>625</v>
      </c>
      <c r="O327" s="18">
        <f t="shared" si="27"/>
        <v>0.29132231404958675</v>
      </c>
      <c r="P327" s="31">
        <v>398</v>
      </c>
      <c r="Q327" s="31">
        <v>482</v>
      </c>
      <c r="R327" s="18">
        <f t="shared" si="28"/>
        <v>0.21105527638190955</v>
      </c>
    </row>
    <row r="328" spans="2:18" x14ac:dyDescent="0.25">
      <c r="B328" s="17">
        <v>347596</v>
      </c>
      <c r="C328" s="148" t="s">
        <v>195</v>
      </c>
      <c r="D328" s="148"/>
      <c r="E328" s="148"/>
      <c r="F328" s="51" t="s">
        <v>103</v>
      </c>
      <c r="G328" s="88"/>
      <c r="H328" s="51" t="s">
        <v>932</v>
      </c>
      <c r="I328" s="88"/>
      <c r="J328" s="31">
        <v>118</v>
      </c>
      <c r="K328" s="31">
        <v>88</v>
      </c>
      <c r="L328" s="18">
        <f t="shared" si="26"/>
        <v>0.25423728813559321</v>
      </c>
      <c r="M328" s="31">
        <v>305</v>
      </c>
      <c r="N328" s="31">
        <v>302</v>
      </c>
      <c r="O328" s="18">
        <f t="shared" si="27"/>
        <v>9.8360655737704927E-3</v>
      </c>
      <c r="P328" s="31">
        <v>409</v>
      </c>
      <c r="Q328" s="31">
        <v>365</v>
      </c>
      <c r="R328" s="18">
        <f t="shared" si="28"/>
        <v>0.10757946210268948</v>
      </c>
    </row>
    <row r="329" spans="2:18" x14ac:dyDescent="0.25">
      <c r="B329" s="17">
        <v>348267</v>
      </c>
      <c r="C329" s="148" t="s">
        <v>541</v>
      </c>
      <c r="D329" s="148"/>
      <c r="E329" s="148"/>
      <c r="F329" s="51" t="s">
        <v>68</v>
      </c>
      <c r="G329" s="88"/>
      <c r="H329" s="51" t="s">
        <v>932</v>
      </c>
      <c r="I329" s="88"/>
      <c r="J329" s="31">
        <v>273</v>
      </c>
      <c r="K329" s="31">
        <v>219</v>
      </c>
      <c r="L329" s="18">
        <f t="shared" si="26"/>
        <v>0.19780219780219779</v>
      </c>
      <c r="M329" s="31">
        <v>367</v>
      </c>
      <c r="N329" s="31">
        <v>408</v>
      </c>
      <c r="O329" s="18">
        <f t="shared" si="27"/>
        <v>0.11171662125340599</v>
      </c>
      <c r="P329" s="31">
        <v>376</v>
      </c>
      <c r="Q329" s="31">
        <v>350</v>
      </c>
      <c r="R329" s="18">
        <f t="shared" si="28"/>
        <v>6.9148936170212769E-2</v>
      </c>
    </row>
    <row r="330" spans="2:18" x14ac:dyDescent="0.25">
      <c r="B330" s="17">
        <v>348571</v>
      </c>
      <c r="C330" s="148" t="s">
        <v>680</v>
      </c>
      <c r="D330" s="148"/>
      <c r="E330" s="148"/>
      <c r="F330" s="51" t="s">
        <v>63</v>
      </c>
      <c r="G330" s="88"/>
      <c r="H330" s="51" t="s">
        <v>936</v>
      </c>
      <c r="I330" s="88"/>
      <c r="J330" s="31">
        <v>217</v>
      </c>
      <c r="K330" s="31">
        <v>159</v>
      </c>
      <c r="L330" s="18">
        <f t="shared" si="26"/>
        <v>0.26728110599078342</v>
      </c>
      <c r="M330" s="31">
        <v>455</v>
      </c>
      <c r="N330" s="31">
        <v>428</v>
      </c>
      <c r="O330" s="18">
        <f t="shared" si="27"/>
        <v>5.9340659340659338E-2</v>
      </c>
      <c r="P330" s="31">
        <v>173</v>
      </c>
      <c r="Q330" s="31">
        <v>129</v>
      </c>
      <c r="R330" s="18">
        <f t="shared" si="28"/>
        <v>0.25433526011560692</v>
      </c>
    </row>
    <row r="331" spans="2:18" x14ac:dyDescent="0.25">
      <c r="B331" s="17">
        <v>367834</v>
      </c>
      <c r="C331" s="148" t="s">
        <v>808</v>
      </c>
      <c r="D331" s="148"/>
      <c r="E331" s="148"/>
      <c r="F331" s="51" t="s">
        <v>60</v>
      </c>
      <c r="G331" s="88"/>
      <c r="H331" s="51" t="s">
        <v>932</v>
      </c>
      <c r="I331" s="88"/>
      <c r="J331" s="31">
        <v>492</v>
      </c>
      <c r="K331" s="31">
        <v>360</v>
      </c>
      <c r="L331" s="18">
        <f t="shared" si="26"/>
        <v>0.26829268292682928</v>
      </c>
      <c r="M331" s="31">
        <v>192</v>
      </c>
      <c r="N331" s="31">
        <v>189</v>
      </c>
      <c r="O331" s="18">
        <f t="shared" si="27"/>
        <v>1.5625E-2</v>
      </c>
      <c r="P331" s="31">
        <v>230</v>
      </c>
      <c r="Q331" s="31">
        <v>173</v>
      </c>
      <c r="R331" s="18">
        <f t="shared" si="28"/>
        <v>0.24782608695652175</v>
      </c>
    </row>
    <row r="332" spans="2:18" x14ac:dyDescent="0.25">
      <c r="B332" s="17">
        <v>366690</v>
      </c>
      <c r="C332" s="148" t="s">
        <v>849</v>
      </c>
      <c r="D332" s="148"/>
      <c r="E332" s="148"/>
      <c r="F332" s="51" t="s">
        <v>151</v>
      </c>
      <c r="G332" s="88"/>
      <c r="H332" s="51" t="s">
        <v>935</v>
      </c>
      <c r="I332" s="88"/>
      <c r="J332" s="31">
        <v>454</v>
      </c>
      <c r="K332" s="31">
        <v>346</v>
      </c>
      <c r="L332" s="18">
        <f t="shared" si="26"/>
        <v>0.23788546255506607</v>
      </c>
      <c r="M332" s="31">
        <v>259</v>
      </c>
      <c r="N332" s="31">
        <v>221</v>
      </c>
      <c r="O332" s="18">
        <f t="shared" si="27"/>
        <v>0.14671814671814673</v>
      </c>
      <c r="P332" s="31">
        <v>226</v>
      </c>
      <c r="Q332" s="31">
        <v>161</v>
      </c>
      <c r="R332" s="18">
        <f t="shared" si="28"/>
        <v>0.28761061946902655</v>
      </c>
    </row>
    <row r="333" spans="2:18" x14ac:dyDescent="0.25">
      <c r="B333" s="17">
        <v>348765</v>
      </c>
      <c r="C333" s="148" t="s">
        <v>388</v>
      </c>
      <c r="D333" s="148"/>
      <c r="E333" s="148"/>
      <c r="F333" s="51" t="s">
        <v>60</v>
      </c>
      <c r="G333" s="88"/>
      <c r="H333" s="51" t="s">
        <v>932</v>
      </c>
      <c r="I333" s="88"/>
      <c r="J333" s="31">
        <v>358</v>
      </c>
      <c r="K333" s="31">
        <v>423</v>
      </c>
      <c r="L333" s="18">
        <f t="shared" si="26"/>
        <v>0.18156424581005587</v>
      </c>
      <c r="M333" s="31">
        <v>291</v>
      </c>
      <c r="N333" s="31">
        <v>326</v>
      </c>
      <c r="O333" s="18">
        <f t="shared" si="27"/>
        <v>0.12027491408934708</v>
      </c>
      <c r="P333" s="31">
        <v>135</v>
      </c>
      <c r="Q333" s="31">
        <v>160</v>
      </c>
      <c r="R333" s="18">
        <f t="shared" si="28"/>
        <v>0.18518518518518517</v>
      </c>
    </row>
    <row r="334" spans="2:18" x14ac:dyDescent="0.25">
      <c r="B334" s="17">
        <v>348393</v>
      </c>
      <c r="C334" s="148" t="s">
        <v>574</v>
      </c>
      <c r="D334" s="148"/>
      <c r="E334" s="148"/>
      <c r="F334" s="51" t="s">
        <v>60</v>
      </c>
      <c r="G334" s="88"/>
      <c r="H334" s="51" t="s">
        <v>934</v>
      </c>
      <c r="I334" s="88"/>
      <c r="J334" s="31">
        <v>237</v>
      </c>
      <c r="K334" s="31">
        <v>268</v>
      </c>
      <c r="L334" s="18">
        <f t="shared" si="26"/>
        <v>0.13080168776371309</v>
      </c>
      <c r="M334" s="31">
        <v>413</v>
      </c>
      <c r="N334" s="31">
        <v>290</v>
      </c>
      <c r="O334" s="18">
        <f t="shared" si="27"/>
        <v>0.29782082324455206</v>
      </c>
      <c r="P334" s="31">
        <v>132</v>
      </c>
      <c r="Q334" s="31">
        <v>172</v>
      </c>
      <c r="R334" s="18">
        <f t="shared" si="28"/>
        <v>0.30303030303030304</v>
      </c>
    </row>
    <row r="336" spans="2:18" x14ac:dyDescent="0.25">
      <c r="B336" s="23" t="s">
        <v>876</v>
      </c>
    </row>
    <row r="338" spans="2:10" x14ac:dyDescent="0.25">
      <c r="D338" s="33" t="s">
        <v>879</v>
      </c>
      <c r="E338" s="33" t="s">
        <v>880</v>
      </c>
      <c r="F338" s="33" t="s">
        <v>881</v>
      </c>
    </row>
    <row r="339" spans="2:10" ht="24" x14ac:dyDescent="0.25">
      <c r="B339" s="151" t="s">
        <v>57</v>
      </c>
      <c r="C339" s="151"/>
      <c r="D339" s="22" t="s">
        <v>40</v>
      </c>
      <c r="E339" s="22" t="s">
        <v>40</v>
      </c>
      <c r="F339" s="22" t="s">
        <v>40</v>
      </c>
      <c r="G339" s="34" t="s">
        <v>883</v>
      </c>
    </row>
    <row r="340" spans="2:10" x14ac:dyDescent="0.25">
      <c r="B340" s="149" t="s">
        <v>60</v>
      </c>
      <c r="C340" s="150"/>
      <c r="D340" s="18">
        <f t="shared" ref="D340:D353" si="29">IFERROR(AVERAGEIFS($L$290:$L$334,$F$290:$F$334,$B340),0)</f>
        <v>0.15729074043231547</v>
      </c>
      <c r="E340" s="18">
        <f t="shared" ref="E340:E353" si="30">IFERROR(AVERAGEIFS($O$290:$O$334,$F$290:$F$334,$B340),0)</f>
        <v>0.13218179151145829</v>
      </c>
      <c r="F340" s="18">
        <f t="shared" ref="F340:F353" si="31">IFERROR(AVERAGEIFS($R$290:$R$334,$F$290:$F$334,$B340),0)</f>
        <v>0.15000870153300813</v>
      </c>
      <c r="G340" s="18">
        <f t="shared" ref="G340:G353" si="32">AVERAGE(D340:F340)</f>
        <v>0.14649374449226063</v>
      </c>
      <c r="J340" s="23" t="s">
        <v>41</v>
      </c>
    </row>
    <row r="341" spans="2:10" x14ac:dyDescent="0.25">
      <c r="B341" s="149" t="s">
        <v>63</v>
      </c>
      <c r="C341" s="150"/>
      <c r="D341" s="18">
        <f t="shared" si="29"/>
        <v>0.19439400504548965</v>
      </c>
      <c r="E341" s="18">
        <f t="shared" si="30"/>
        <v>0.10822230912758131</v>
      </c>
      <c r="F341" s="18">
        <f t="shared" si="31"/>
        <v>0.14862553129509323</v>
      </c>
      <c r="G341" s="18">
        <f t="shared" si="32"/>
        <v>0.15041394848938805</v>
      </c>
    </row>
    <row r="342" spans="2:10" x14ac:dyDescent="0.25">
      <c r="B342" s="149" t="s">
        <v>65</v>
      </c>
      <c r="C342" s="150"/>
      <c r="D342" s="18">
        <f t="shared" si="29"/>
        <v>0.19647232675831949</v>
      </c>
      <c r="E342" s="18">
        <f t="shared" si="30"/>
        <v>0.18641715544972895</v>
      </c>
      <c r="F342" s="18">
        <f t="shared" si="31"/>
        <v>0.13648022231187384</v>
      </c>
      <c r="G342" s="18">
        <f t="shared" si="32"/>
        <v>0.17312323483997408</v>
      </c>
      <c r="J342" s="14" t="s">
        <v>877</v>
      </c>
    </row>
    <row r="343" spans="2:10" x14ac:dyDescent="0.25">
      <c r="B343" s="149" t="s">
        <v>68</v>
      </c>
      <c r="C343" s="150"/>
      <c r="D343" s="18">
        <f t="shared" si="29"/>
        <v>0.18784988596309349</v>
      </c>
      <c r="E343" s="18">
        <f t="shared" si="30"/>
        <v>0.195858310626703</v>
      </c>
      <c r="F343" s="18">
        <f t="shared" si="31"/>
        <v>0.11397360971600767</v>
      </c>
      <c r="G343" s="18">
        <f t="shared" si="32"/>
        <v>0.16589393543526806</v>
      </c>
    </row>
    <row r="344" spans="2:10" x14ac:dyDescent="0.25">
      <c r="B344" s="149" t="s">
        <v>70</v>
      </c>
      <c r="C344" s="150"/>
      <c r="D344" s="18">
        <f t="shared" si="29"/>
        <v>0.12312785257999957</v>
      </c>
      <c r="E344" s="18">
        <f t="shared" si="30"/>
        <v>8.6832895888014003E-2</v>
      </c>
      <c r="F344" s="18">
        <f t="shared" si="31"/>
        <v>0.10432116450888718</v>
      </c>
      <c r="G344" s="18">
        <f t="shared" si="32"/>
        <v>0.10476063765896693</v>
      </c>
    </row>
    <row r="345" spans="2:10" x14ac:dyDescent="0.25">
      <c r="B345" s="149" t="s">
        <v>72</v>
      </c>
      <c r="C345" s="150"/>
      <c r="D345" s="18">
        <f t="shared" si="29"/>
        <v>0</v>
      </c>
      <c r="E345" s="18">
        <f t="shared" si="30"/>
        <v>0</v>
      </c>
      <c r="F345" s="18">
        <f t="shared" si="31"/>
        <v>0</v>
      </c>
      <c r="G345" s="18">
        <f t="shared" si="32"/>
        <v>0</v>
      </c>
    </row>
    <row r="346" spans="2:10" x14ac:dyDescent="0.25">
      <c r="B346" s="149" t="s">
        <v>74</v>
      </c>
      <c r="C346" s="150"/>
      <c r="D346" s="18">
        <f t="shared" si="29"/>
        <v>0</v>
      </c>
      <c r="E346" s="18">
        <f t="shared" si="30"/>
        <v>0</v>
      </c>
      <c r="F346" s="18">
        <f t="shared" si="31"/>
        <v>0</v>
      </c>
      <c r="G346" s="18">
        <f t="shared" si="32"/>
        <v>0</v>
      </c>
    </row>
    <row r="347" spans="2:10" x14ac:dyDescent="0.25">
      <c r="B347" s="149" t="s">
        <v>76</v>
      </c>
      <c r="C347" s="150"/>
      <c r="D347" s="18">
        <f t="shared" si="29"/>
        <v>0.21126760563380281</v>
      </c>
      <c r="E347" s="18">
        <f t="shared" si="30"/>
        <v>0.14010989010989011</v>
      </c>
      <c r="F347" s="18">
        <f t="shared" si="31"/>
        <v>6.9252077562326875E-2</v>
      </c>
      <c r="G347" s="18">
        <f t="shared" si="32"/>
        <v>0.14020985776867326</v>
      </c>
    </row>
    <row r="348" spans="2:10" x14ac:dyDescent="0.25">
      <c r="B348" s="149" t="s">
        <v>80</v>
      </c>
      <c r="C348" s="150"/>
      <c r="D348" s="18">
        <f t="shared" si="29"/>
        <v>0.21938775510204081</v>
      </c>
      <c r="E348" s="18">
        <f t="shared" si="30"/>
        <v>0.20087336244541484</v>
      </c>
      <c r="F348" s="18">
        <f t="shared" si="31"/>
        <v>0.2</v>
      </c>
      <c r="G348" s="18">
        <f t="shared" si="32"/>
        <v>0.2067537058491519</v>
      </c>
    </row>
    <row r="349" spans="2:10" x14ac:dyDescent="0.25">
      <c r="B349" s="149" t="s">
        <v>82</v>
      </c>
      <c r="C349" s="150"/>
      <c r="D349" s="18">
        <f t="shared" si="29"/>
        <v>0.16210868387593216</v>
      </c>
      <c r="E349" s="18">
        <f t="shared" si="30"/>
        <v>0.21348773582261096</v>
      </c>
      <c r="F349" s="18">
        <f t="shared" si="31"/>
        <v>6.8287938793318986E-2</v>
      </c>
      <c r="G349" s="18">
        <f t="shared" si="32"/>
        <v>0.1479614528306207</v>
      </c>
    </row>
    <row r="350" spans="2:10" x14ac:dyDescent="0.25">
      <c r="B350" s="149" t="s">
        <v>89</v>
      </c>
      <c r="C350" s="150"/>
      <c r="D350" s="18">
        <f t="shared" si="29"/>
        <v>9.9255583126550868E-3</v>
      </c>
      <c r="E350" s="18">
        <f t="shared" si="30"/>
        <v>0.12127659574468085</v>
      </c>
      <c r="F350" s="18">
        <f t="shared" si="31"/>
        <v>1.8115942028985508E-2</v>
      </c>
      <c r="G350" s="18">
        <f t="shared" si="32"/>
        <v>4.977269869544048E-2</v>
      </c>
    </row>
    <row r="351" spans="2:10" x14ac:dyDescent="0.25">
      <c r="B351" s="149" t="s">
        <v>103</v>
      </c>
      <c r="C351" s="150"/>
      <c r="D351" s="18">
        <f t="shared" si="29"/>
        <v>0.12810367074204709</v>
      </c>
      <c r="E351" s="18">
        <f t="shared" si="30"/>
        <v>0.11196094778600588</v>
      </c>
      <c r="F351" s="18">
        <f t="shared" si="31"/>
        <v>0.13880949257739031</v>
      </c>
      <c r="G351" s="18">
        <f t="shared" si="32"/>
        <v>0.12629137036848109</v>
      </c>
    </row>
    <row r="352" spans="2:10" x14ac:dyDescent="0.25">
      <c r="B352" s="149" t="s">
        <v>151</v>
      </c>
      <c r="C352" s="150"/>
      <c r="D352" s="18">
        <f t="shared" si="29"/>
        <v>0.1750108312843893</v>
      </c>
      <c r="E352" s="18">
        <f t="shared" si="30"/>
        <v>0.13244214310471669</v>
      </c>
      <c r="F352" s="18">
        <f t="shared" si="31"/>
        <v>0.23220182608213435</v>
      </c>
      <c r="G352" s="18">
        <f t="shared" si="32"/>
        <v>0.17988493349041346</v>
      </c>
    </row>
    <row r="353" spans="2:7" x14ac:dyDescent="0.25">
      <c r="B353" s="149" t="s">
        <v>201</v>
      </c>
      <c r="C353" s="150"/>
      <c r="D353" s="18">
        <f t="shared" si="29"/>
        <v>0</v>
      </c>
      <c r="E353" s="18">
        <f t="shared" si="30"/>
        <v>0</v>
      </c>
      <c r="F353" s="18">
        <f t="shared" si="31"/>
        <v>0</v>
      </c>
      <c r="G353" s="18">
        <f t="shared" si="32"/>
        <v>0</v>
      </c>
    </row>
    <row r="355" spans="2:7" x14ac:dyDescent="0.25">
      <c r="C355" s="28" t="s">
        <v>882</v>
      </c>
      <c r="D355" s="18">
        <f>AVERAGE(D340:D354)</f>
        <v>0.1260670654092918</v>
      </c>
      <c r="E355" s="18">
        <f>AVERAGE(E340:E354)</f>
        <v>0.1164045098297718</v>
      </c>
      <c r="F355" s="18">
        <f>AVERAGE(F340:F354)</f>
        <v>9.8576893314930442E-2</v>
      </c>
      <c r="G355" s="18">
        <f>AVERAGE(G340:G354)</f>
        <v>0.11368282285133136</v>
      </c>
    </row>
    <row r="357" spans="2:7" x14ac:dyDescent="0.25">
      <c r="B357" s="23" t="s">
        <v>939</v>
      </c>
    </row>
    <row r="359" spans="2:7" x14ac:dyDescent="0.25">
      <c r="D359" s="33" t="s">
        <v>879</v>
      </c>
      <c r="E359" s="33" t="s">
        <v>880</v>
      </c>
      <c r="F359" s="33" t="s">
        <v>881</v>
      </c>
    </row>
    <row r="360" spans="2:7" ht="24" x14ac:dyDescent="0.25">
      <c r="B360" s="151" t="s">
        <v>938</v>
      </c>
      <c r="C360" s="151"/>
      <c r="D360" s="22" t="s">
        <v>40</v>
      </c>
      <c r="E360" s="22" t="s">
        <v>40</v>
      </c>
      <c r="F360" s="22" t="s">
        <v>40</v>
      </c>
      <c r="G360" s="34" t="s">
        <v>883</v>
      </c>
    </row>
    <row r="361" spans="2:7" x14ac:dyDescent="0.25">
      <c r="B361" s="149" t="s">
        <v>932</v>
      </c>
      <c r="C361" s="150"/>
      <c r="D361" s="18">
        <f t="shared" ref="D361:D366" si="33">IFERROR(AVERAGEIFS($L$290:$L$334,$H$290:$H$334,$B361),0)</f>
        <v>0.18581816537269621</v>
      </c>
      <c r="E361" s="18">
        <f t="shared" ref="E361:E366" si="34">IFERROR(AVERAGEIFS($O$290:$O$334,$H$290:$H$334,$B361),0)</f>
        <v>0.12947747560808939</v>
      </c>
      <c r="F361" s="18">
        <f t="shared" ref="F361:F366" si="35">IFERROR(AVERAGEIFS($R$290:$R$334,$H$290:$H$334,$B361),0)</f>
        <v>0.15087481300711811</v>
      </c>
      <c r="G361" s="18">
        <f t="shared" ref="G361:G366" si="36">AVERAGE(D361:F361)</f>
        <v>0.15539015132930123</v>
      </c>
    </row>
    <row r="362" spans="2:7" x14ac:dyDescent="0.25">
      <c r="B362" s="149" t="s">
        <v>933</v>
      </c>
      <c r="C362" s="150"/>
      <c r="D362" s="18">
        <f t="shared" si="33"/>
        <v>0.26096122268536065</v>
      </c>
      <c r="E362" s="18">
        <f t="shared" si="34"/>
        <v>0.1867377844129974</v>
      </c>
      <c r="F362" s="18">
        <f t="shared" si="35"/>
        <v>7.9749016936877096E-2</v>
      </c>
      <c r="G362" s="18">
        <f t="shared" si="36"/>
        <v>0.17581600801174505</v>
      </c>
    </row>
    <row r="363" spans="2:7" x14ac:dyDescent="0.25">
      <c r="B363" s="149" t="s">
        <v>934</v>
      </c>
      <c r="C363" s="150"/>
      <c r="D363" s="18">
        <f t="shared" si="33"/>
        <v>0.13905821601367097</v>
      </c>
      <c r="E363" s="18">
        <f t="shared" si="34"/>
        <v>0.13748695672532507</v>
      </c>
      <c r="F363" s="18">
        <f t="shared" si="35"/>
        <v>0.11266917205330877</v>
      </c>
      <c r="G363" s="18">
        <f t="shared" si="36"/>
        <v>0.12973811493076828</v>
      </c>
    </row>
    <row r="364" spans="2:7" x14ac:dyDescent="0.25">
      <c r="B364" s="149" t="s">
        <v>935</v>
      </c>
      <c r="C364" s="150"/>
      <c r="D364" s="18">
        <f t="shared" si="33"/>
        <v>0.11660544308584805</v>
      </c>
      <c r="E364" s="18">
        <f t="shared" si="34"/>
        <v>0.17342272976956444</v>
      </c>
      <c r="F364" s="18">
        <f t="shared" si="35"/>
        <v>0.18347539339295724</v>
      </c>
      <c r="G364" s="18">
        <f t="shared" si="36"/>
        <v>0.15783452208278992</v>
      </c>
    </row>
    <row r="365" spans="2:7" x14ac:dyDescent="0.25">
      <c r="B365" s="149" t="s">
        <v>936</v>
      </c>
      <c r="C365" s="150"/>
      <c r="D365" s="18">
        <f t="shared" si="33"/>
        <v>0.19032021144578817</v>
      </c>
      <c r="E365" s="18">
        <f t="shared" si="34"/>
        <v>0.12701033124761937</v>
      </c>
      <c r="F365" s="18">
        <f t="shared" si="35"/>
        <v>0.22820790721802284</v>
      </c>
      <c r="G365" s="18">
        <f t="shared" si="36"/>
        <v>0.18184614997047679</v>
      </c>
    </row>
    <row r="366" spans="2:7" x14ac:dyDescent="0.25">
      <c r="B366" s="149" t="s">
        <v>937</v>
      </c>
      <c r="C366" s="150"/>
      <c r="D366" s="18">
        <f t="shared" si="33"/>
        <v>0.15462633533300243</v>
      </c>
      <c r="E366" s="18">
        <f t="shared" si="34"/>
        <v>0.10364983687596825</v>
      </c>
      <c r="F366" s="18">
        <f t="shared" si="35"/>
        <v>8.0891227231240467E-2</v>
      </c>
      <c r="G366" s="18">
        <f t="shared" si="36"/>
        <v>0.11305579981340373</v>
      </c>
    </row>
    <row r="368" spans="2:7" x14ac:dyDescent="0.25">
      <c r="C368" s="28" t="s">
        <v>882</v>
      </c>
      <c r="D368" s="18">
        <f>AVERAGE(D361:D367)</f>
        <v>0.17456493232272774</v>
      </c>
      <c r="E368" s="18">
        <f>AVERAGE(E361:E367)</f>
        <v>0.14296418577326067</v>
      </c>
      <c r="F368" s="18">
        <f>AVERAGE(F361:F367)</f>
        <v>0.13931125497325408</v>
      </c>
      <c r="G368" s="18">
        <f>AVERAGE(G361:G367)</f>
        <v>0.15228012435641416</v>
      </c>
    </row>
    <row r="370" spans="2:13" x14ac:dyDescent="0.25">
      <c r="B370" s="15" t="s">
        <v>885</v>
      </c>
    </row>
    <row r="371" spans="2:13" ht="12.75" thickBot="1" x14ac:dyDescent="0.3"/>
    <row r="372" spans="2:13" x14ac:dyDescent="0.25">
      <c r="B372" s="8"/>
      <c r="C372" s="9"/>
      <c r="D372" s="9"/>
      <c r="E372" s="9"/>
      <c r="F372" s="9"/>
      <c r="G372" s="9"/>
      <c r="H372" s="10"/>
    </row>
    <row r="373" spans="2:13" ht="15.75" customHeight="1" thickBot="1" x14ac:dyDescent="0.3">
      <c r="B373" s="155" t="s">
        <v>886</v>
      </c>
      <c r="C373" s="156"/>
      <c r="D373" s="158" t="s">
        <v>889</v>
      </c>
      <c r="E373" s="158"/>
      <c r="F373" s="158"/>
      <c r="G373" s="158"/>
      <c r="H373" s="154" t="s">
        <v>35</v>
      </c>
    </row>
    <row r="374" spans="2:13" x14ac:dyDescent="0.25">
      <c r="B374" s="155"/>
      <c r="C374" s="156"/>
      <c r="D374" s="157" t="s">
        <v>887</v>
      </c>
      <c r="E374" s="157"/>
      <c r="F374" s="157"/>
      <c r="G374" s="157"/>
      <c r="H374" s="154"/>
    </row>
    <row r="375" spans="2:13" ht="12.75" thickBot="1" x14ac:dyDescent="0.3">
      <c r="B375" s="11"/>
      <c r="C375" s="12"/>
      <c r="D375" s="12"/>
      <c r="E375" s="12"/>
      <c r="F375" s="12"/>
      <c r="G375" s="12"/>
      <c r="H375" s="13"/>
    </row>
    <row r="377" spans="2:13" x14ac:dyDescent="0.25">
      <c r="B377" s="14" t="s">
        <v>888</v>
      </c>
    </row>
    <row r="379" spans="2:13" x14ac:dyDescent="0.25">
      <c r="B379" s="23" t="s">
        <v>890</v>
      </c>
    </row>
    <row r="381" spans="2:13" s="16" customFormat="1" ht="24" x14ac:dyDescent="0.25">
      <c r="B381" s="20" t="s">
        <v>1311</v>
      </c>
      <c r="C381" s="151" t="s">
        <v>1027</v>
      </c>
      <c r="D381" s="151"/>
      <c r="E381" s="151"/>
      <c r="F381" s="20" t="s">
        <v>91</v>
      </c>
      <c r="G381" s="20" t="s">
        <v>38</v>
      </c>
      <c r="H381" s="20" t="s">
        <v>39</v>
      </c>
      <c r="I381" s="22" t="s">
        <v>40</v>
      </c>
      <c r="K381" s="23" t="s">
        <v>41</v>
      </c>
    </row>
    <row r="382" spans="2:13" x14ac:dyDescent="0.25">
      <c r="B382" s="17">
        <v>347901</v>
      </c>
      <c r="C382" s="148" t="s">
        <v>604</v>
      </c>
      <c r="D382" s="148"/>
      <c r="E382" s="148"/>
      <c r="F382" s="17" t="s">
        <v>61</v>
      </c>
      <c r="G382" s="31">
        <v>364</v>
      </c>
      <c r="H382" s="31">
        <v>397</v>
      </c>
      <c r="I382" s="18">
        <f t="shared" ref="I382:I390" si="37">ABS((G382-H382)/G382)</f>
        <v>9.0659340659340656E-2</v>
      </c>
    </row>
    <row r="383" spans="2:13" x14ac:dyDescent="0.25">
      <c r="B383" s="17">
        <v>348883</v>
      </c>
      <c r="C383" s="148" t="s">
        <v>97</v>
      </c>
      <c r="D383" s="148"/>
      <c r="E383" s="148"/>
      <c r="F383" s="17" t="s">
        <v>61</v>
      </c>
      <c r="G383" s="31">
        <v>495</v>
      </c>
      <c r="H383" s="31">
        <v>372</v>
      </c>
      <c r="I383" s="18">
        <f t="shared" si="37"/>
        <v>0.24848484848484848</v>
      </c>
      <c r="K383" s="14" t="s">
        <v>891</v>
      </c>
    </row>
    <row r="384" spans="2:13" x14ac:dyDescent="0.25">
      <c r="B384" s="17">
        <v>348605</v>
      </c>
      <c r="C384" s="148" t="s">
        <v>581</v>
      </c>
      <c r="D384" s="148"/>
      <c r="E384" s="148"/>
      <c r="F384" s="17" t="s">
        <v>61</v>
      </c>
      <c r="G384" s="31">
        <v>375</v>
      </c>
      <c r="H384" s="31">
        <v>315</v>
      </c>
      <c r="I384" s="18">
        <f t="shared" si="37"/>
        <v>0.16</v>
      </c>
      <c r="K384" s="14" t="s">
        <v>44</v>
      </c>
      <c r="M384" s="6" t="s">
        <v>45</v>
      </c>
    </row>
    <row r="385" spans="2:11" x14ac:dyDescent="0.25">
      <c r="B385" s="17">
        <v>348334</v>
      </c>
      <c r="C385" s="148" t="s">
        <v>593</v>
      </c>
      <c r="D385" s="148"/>
      <c r="E385" s="148"/>
      <c r="F385" s="17" t="s">
        <v>61</v>
      </c>
      <c r="G385" s="31">
        <v>243</v>
      </c>
      <c r="H385" s="31">
        <v>290</v>
      </c>
      <c r="I385" s="18">
        <f t="shared" si="37"/>
        <v>0.19341563786008231</v>
      </c>
      <c r="K385" s="14" t="s">
        <v>896</v>
      </c>
    </row>
    <row r="386" spans="2:11" x14ac:dyDescent="0.25">
      <c r="B386" s="17">
        <v>364298</v>
      </c>
      <c r="C386" s="148" t="s">
        <v>498</v>
      </c>
      <c r="D386" s="148"/>
      <c r="E386" s="148"/>
      <c r="F386" s="17" t="s">
        <v>61</v>
      </c>
      <c r="G386" s="31">
        <v>393</v>
      </c>
      <c r="H386" s="31">
        <v>350</v>
      </c>
      <c r="I386" s="18">
        <f t="shared" si="37"/>
        <v>0.10941475826972011</v>
      </c>
    </row>
    <row r="387" spans="2:11" x14ac:dyDescent="0.25">
      <c r="B387" s="17">
        <v>347599</v>
      </c>
      <c r="C387" s="148" t="s">
        <v>227</v>
      </c>
      <c r="D387" s="148"/>
      <c r="E387" s="148"/>
      <c r="F387" s="17" t="s">
        <v>61</v>
      </c>
      <c r="G387" s="31">
        <v>441</v>
      </c>
      <c r="H387" s="31">
        <v>424</v>
      </c>
      <c r="I387" s="18">
        <f t="shared" si="37"/>
        <v>3.8548752834467119E-2</v>
      </c>
    </row>
    <row r="388" spans="2:11" x14ac:dyDescent="0.25">
      <c r="B388" s="17">
        <v>347689</v>
      </c>
      <c r="C388" s="148" t="s">
        <v>565</v>
      </c>
      <c r="D388" s="148"/>
      <c r="E388" s="148"/>
      <c r="F388" s="17" t="s">
        <v>61</v>
      </c>
      <c r="G388" s="31">
        <v>438</v>
      </c>
      <c r="H388" s="31">
        <v>478</v>
      </c>
      <c r="I388" s="18">
        <f t="shared" si="37"/>
        <v>9.1324200913242004E-2</v>
      </c>
    </row>
    <row r="389" spans="2:11" x14ac:dyDescent="0.25">
      <c r="B389" s="17">
        <v>348877</v>
      </c>
      <c r="C389" s="148" t="s">
        <v>485</v>
      </c>
      <c r="D389" s="148"/>
      <c r="E389" s="148"/>
      <c r="F389" s="17" t="s">
        <v>61</v>
      </c>
      <c r="G389" s="31">
        <v>492</v>
      </c>
      <c r="H389" s="31">
        <v>355</v>
      </c>
      <c r="I389" s="18">
        <f t="shared" si="37"/>
        <v>0.27845528455284552</v>
      </c>
    </row>
    <row r="390" spans="2:11" x14ac:dyDescent="0.25">
      <c r="B390" s="17">
        <v>348073</v>
      </c>
      <c r="C390" s="148" t="s">
        <v>298</v>
      </c>
      <c r="D390" s="148"/>
      <c r="E390" s="148"/>
      <c r="F390" s="17" t="s">
        <v>61</v>
      </c>
      <c r="G390" s="31">
        <v>436</v>
      </c>
      <c r="H390" s="31">
        <v>559</v>
      </c>
      <c r="I390" s="18">
        <f t="shared" si="37"/>
        <v>0.28211009174311924</v>
      </c>
    </row>
    <row r="392" spans="2:11" x14ac:dyDescent="0.25">
      <c r="B392" s="36" t="s">
        <v>892</v>
      </c>
    </row>
    <row r="394" spans="2:11" x14ac:dyDescent="0.25">
      <c r="B394" s="37" t="s">
        <v>894</v>
      </c>
      <c r="C394" s="38"/>
      <c r="D394" s="39">
        <v>0.1</v>
      </c>
      <c r="E394" s="37">
        <f>COUNTIFS(I382:I390,CONCATENATE("&lt;=",D394))</f>
        <v>3</v>
      </c>
    </row>
    <row r="395" spans="2:11" x14ac:dyDescent="0.25">
      <c r="B395" s="37" t="s">
        <v>893</v>
      </c>
      <c r="C395" s="38"/>
      <c r="D395" s="38"/>
      <c r="E395" s="37">
        <f>COUNTA(I382:I390)</f>
        <v>9</v>
      </c>
    </row>
    <row r="396" spans="2:11" x14ac:dyDescent="0.25">
      <c r="B396" s="37" t="s">
        <v>895</v>
      </c>
      <c r="C396" s="38"/>
      <c r="D396" s="38"/>
      <c r="E396" s="125">
        <f>+E394/E395</f>
        <v>0.33333333333333331</v>
      </c>
    </row>
    <row r="399" spans="2:11" x14ac:dyDescent="0.25">
      <c r="C399" s="6" t="s">
        <v>47</v>
      </c>
      <c r="E399" s="26"/>
      <c r="F399" s="7" t="s">
        <v>48</v>
      </c>
      <c r="G399" s="27">
        <v>0.6</v>
      </c>
    </row>
    <row r="400" spans="2:11" x14ac:dyDescent="0.25">
      <c r="E400" s="25"/>
      <c r="F400" s="7" t="s">
        <v>49</v>
      </c>
      <c r="G400" s="27">
        <v>0.4</v>
      </c>
      <c r="H400" s="7" t="s">
        <v>50</v>
      </c>
      <c r="I400" s="7" t="s">
        <v>51</v>
      </c>
      <c r="J400" s="27">
        <v>0.6</v>
      </c>
    </row>
    <row r="401" spans="2:13" x14ac:dyDescent="0.25">
      <c r="E401" s="24"/>
      <c r="F401" s="7" t="s">
        <v>52</v>
      </c>
      <c r="G401" s="27">
        <v>0.4</v>
      </c>
    </row>
    <row r="404" spans="2:13" x14ac:dyDescent="0.25">
      <c r="B404" s="23" t="s">
        <v>897</v>
      </c>
    </row>
    <row r="406" spans="2:13" s="16" customFormat="1" ht="24" x14ac:dyDescent="0.25">
      <c r="B406" s="20" t="s">
        <v>1311</v>
      </c>
      <c r="C406" s="151" t="s">
        <v>1027</v>
      </c>
      <c r="D406" s="151"/>
      <c r="E406" s="151"/>
      <c r="F406" s="20" t="s">
        <v>91</v>
      </c>
      <c r="G406" s="20" t="s">
        <v>38</v>
      </c>
      <c r="H406" s="20" t="s">
        <v>39</v>
      </c>
      <c r="I406" s="22" t="s">
        <v>40</v>
      </c>
      <c r="K406" s="23" t="s">
        <v>41</v>
      </c>
    </row>
    <row r="407" spans="2:13" x14ac:dyDescent="0.25">
      <c r="B407" s="17">
        <v>347949</v>
      </c>
      <c r="C407" s="148" t="s">
        <v>205</v>
      </c>
      <c r="D407" s="148"/>
      <c r="E407" s="148"/>
      <c r="F407" s="17" t="s">
        <v>61</v>
      </c>
      <c r="G407" s="31">
        <v>404</v>
      </c>
      <c r="H407" s="31">
        <v>283</v>
      </c>
      <c r="I407" s="18">
        <f t="shared" ref="I407:I423" si="38">ABS((G407-H407)/G407)</f>
        <v>0.29950495049504949</v>
      </c>
    </row>
    <row r="408" spans="2:13" x14ac:dyDescent="0.25">
      <c r="B408" s="17">
        <v>348594</v>
      </c>
      <c r="C408" s="148" t="s">
        <v>496</v>
      </c>
      <c r="D408" s="148"/>
      <c r="E408" s="148"/>
      <c r="F408" s="17" t="s">
        <v>61</v>
      </c>
      <c r="G408" s="31">
        <v>112</v>
      </c>
      <c r="H408" s="31">
        <v>81</v>
      </c>
      <c r="I408" s="18">
        <f t="shared" si="38"/>
        <v>0.2767857142857143</v>
      </c>
      <c r="K408" s="14" t="s">
        <v>891</v>
      </c>
    </row>
    <row r="409" spans="2:13" x14ac:dyDescent="0.25">
      <c r="B409" s="17">
        <v>362184</v>
      </c>
      <c r="C409" s="148" t="s">
        <v>139</v>
      </c>
      <c r="D409" s="148"/>
      <c r="E409" s="148"/>
      <c r="F409" s="17" t="s">
        <v>61</v>
      </c>
      <c r="G409" s="31">
        <v>267</v>
      </c>
      <c r="H409" s="31">
        <v>257</v>
      </c>
      <c r="I409" s="18">
        <f t="shared" si="38"/>
        <v>3.7453183520599252E-2</v>
      </c>
      <c r="K409" s="14" t="s">
        <v>44</v>
      </c>
      <c r="M409" s="6" t="s">
        <v>45</v>
      </c>
    </row>
    <row r="410" spans="2:13" x14ac:dyDescent="0.25">
      <c r="B410" s="17">
        <v>348096</v>
      </c>
      <c r="C410" s="148" t="s">
        <v>587</v>
      </c>
      <c r="D410" s="148"/>
      <c r="E410" s="148"/>
      <c r="F410" s="17" t="s">
        <v>61</v>
      </c>
      <c r="G410" s="31">
        <v>101</v>
      </c>
      <c r="H410" s="31">
        <v>85</v>
      </c>
      <c r="I410" s="18">
        <f t="shared" si="38"/>
        <v>0.15841584158415842</v>
      </c>
      <c r="K410" s="14" t="s">
        <v>896</v>
      </c>
    </row>
    <row r="411" spans="2:13" x14ac:dyDescent="0.25">
      <c r="B411" s="17">
        <v>348871</v>
      </c>
      <c r="C411" s="148" t="s">
        <v>301</v>
      </c>
      <c r="D411" s="148"/>
      <c r="E411" s="148"/>
      <c r="F411" s="17" t="s">
        <v>61</v>
      </c>
      <c r="G411" s="31">
        <v>250</v>
      </c>
      <c r="H411" s="31">
        <v>183</v>
      </c>
      <c r="I411" s="18">
        <f t="shared" si="38"/>
        <v>0.26800000000000002</v>
      </c>
    </row>
    <row r="412" spans="2:13" x14ac:dyDescent="0.25">
      <c r="B412" s="17">
        <v>347573</v>
      </c>
      <c r="C412" s="148" t="s">
        <v>661</v>
      </c>
      <c r="D412" s="148"/>
      <c r="E412" s="148"/>
      <c r="F412" s="17" t="s">
        <v>61</v>
      </c>
      <c r="G412" s="31">
        <v>291</v>
      </c>
      <c r="H412" s="31">
        <v>280</v>
      </c>
      <c r="I412" s="18">
        <f t="shared" si="38"/>
        <v>3.7800687285223365E-2</v>
      </c>
    </row>
    <row r="413" spans="2:13" x14ac:dyDescent="0.25">
      <c r="B413" s="17">
        <v>348433</v>
      </c>
      <c r="C413" s="148" t="s">
        <v>332</v>
      </c>
      <c r="D413" s="148"/>
      <c r="E413" s="148"/>
      <c r="F413" s="17" t="s">
        <v>61</v>
      </c>
      <c r="G413" s="31">
        <v>272</v>
      </c>
      <c r="H413" s="31">
        <v>351</v>
      </c>
      <c r="I413" s="18">
        <f t="shared" si="38"/>
        <v>0.29044117647058826</v>
      </c>
    </row>
    <row r="414" spans="2:13" x14ac:dyDescent="0.25">
      <c r="B414" s="17">
        <v>348250</v>
      </c>
      <c r="C414" s="148" t="s">
        <v>272</v>
      </c>
      <c r="D414" s="148"/>
      <c r="E414" s="148"/>
      <c r="F414" s="17" t="s">
        <v>61</v>
      </c>
      <c r="G414" s="31">
        <v>356</v>
      </c>
      <c r="H414" s="31">
        <v>442</v>
      </c>
      <c r="I414" s="18">
        <f t="shared" si="38"/>
        <v>0.24157303370786518</v>
      </c>
    </row>
    <row r="415" spans="2:13" x14ac:dyDescent="0.25">
      <c r="B415" s="17">
        <v>348261</v>
      </c>
      <c r="C415" s="148" t="s">
        <v>632</v>
      </c>
      <c r="D415" s="148"/>
      <c r="E415" s="148"/>
      <c r="F415" s="17" t="s">
        <v>61</v>
      </c>
      <c r="G415" s="31">
        <v>175</v>
      </c>
      <c r="H415" s="31">
        <v>203</v>
      </c>
      <c r="I415" s="18">
        <f t="shared" si="38"/>
        <v>0.16</v>
      </c>
    </row>
    <row r="416" spans="2:13" x14ac:dyDescent="0.25">
      <c r="B416" s="17">
        <v>348583</v>
      </c>
      <c r="C416" s="148" t="s">
        <v>495</v>
      </c>
      <c r="D416" s="148"/>
      <c r="E416" s="148"/>
      <c r="F416" s="17" t="s">
        <v>61</v>
      </c>
      <c r="G416" s="31">
        <v>350</v>
      </c>
      <c r="H416" s="31">
        <v>403</v>
      </c>
      <c r="I416" s="18">
        <f t="shared" si="38"/>
        <v>0.15142857142857144</v>
      </c>
    </row>
    <row r="417" spans="2:9" x14ac:dyDescent="0.25">
      <c r="B417" s="17">
        <v>348852</v>
      </c>
      <c r="C417" s="148" t="s">
        <v>290</v>
      </c>
      <c r="D417" s="148"/>
      <c r="E417" s="148"/>
      <c r="F417" s="17" t="s">
        <v>61</v>
      </c>
      <c r="G417" s="31">
        <v>230</v>
      </c>
      <c r="H417" s="31">
        <v>217</v>
      </c>
      <c r="I417" s="18">
        <f t="shared" si="38"/>
        <v>5.6521739130434782E-2</v>
      </c>
    </row>
    <row r="418" spans="2:9" x14ac:dyDescent="0.25">
      <c r="B418" s="17">
        <v>362577</v>
      </c>
      <c r="C418" s="148" t="s">
        <v>728</v>
      </c>
      <c r="D418" s="148"/>
      <c r="E418" s="148"/>
      <c r="F418" s="17" t="s">
        <v>61</v>
      </c>
      <c r="G418" s="31">
        <v>211</v>
      </c>
      <c r="H418" s="31">
        <v>264</v>
      </c>
      <c r="I418" s="18">
        <f t="shared" si="38"/>
        <v>0.25118483412322273</v>
      </c>
    </row>
    <row r="419" spans="2:9" x14ac:dyDescent="0.25">
      <c r="B419" s="17">
        <v>348630</v>
      </c>
      <c r="C419" s="148" t="s">
        <v>226</v>
      </c>
      <c r="D419" s="148"/>
      <c r="E419" s="148"/>
      <c r="F419" s="17" t="s">
        <v>61</v>
      </c>
      <c r="G419" s="31">
        <v>167</v>
      </c>
      <c r="H419" s="31">
        <v>146</v>
      </c>
      <c r="I419" s="18">
        <f t="shared" si="38"/>
        <v>0.12574850299401197</v>
      </c>
    </row>
    <row r="420" spans="2:9" x14ac:dyDescent="0.25">
      <c r="B420" s="17">
        <v>347879</v>
      </c>
      <c r="C420" s="148" t="s">
        <v>136</v>
      </c>
      <c r="D420" s="148"/>
      <c r="E420" s="148"/>
      <c r="F420" s="17" t="s">
        <v>61</v>
      </c>
      <c r="G420" s="31">
        <v>256</v>
      </c>
      <c r="H420" s="31">
        <v>315</v>
      </c>
      <c r="I420" s="18">
        <f t="shared" si="38"/>
        <v>0.23046875</v>
      </c>
    </row>
    <row r="421" spans="2:9" x14ac:dyDescent="0.25">
      <c r="B421" s="17">
        <v>348387</v>
      </c>
      <c r="C421" s="148" t="s">
        <v>189</v>
      </c>
      <c r="D421" s="148"/>
      <c r="E421" s="148"/>
      <c r="F421" s="17" t="s">
        <v>61</v>
      </c>
      <c r="G421" s="31">
        <v>113</v>
      </c>
      <c r="H421" s="31">
        <v>115</v>
      </c>
      <c r="I421" s="18">
        <f t="shared" si="38"/>
        <v>1.7699115044247787E-2</v>
      </c>
    </row>
    <row r="422" spans="2:9" x14ac:dyDescent="0.25">
      <c r="B422" s="17">
        <v>364435</v>
      </c>
      <c r="C422" s="148" t="s">
        <v>597</v>
      </c>
      <c r="D422" s="148"/>
      <c r="E422" s="148"/>
      <c r="F422" s="17" t="s">
        <v>61</v>
      </c>
      <c r="G422" s="31">
        <v>457</v>
      </c>
      <c r="H422" s="31">
        <v>590</v>
      </c>
      <c r="I422" s="18">
        <f t="shared" si="38"/>
        <v>0.29102844638949671</v>
      </c>
    </row>
    <row r="423" spans="2:9" x14ac:dyDescent="0.25">
      <c r="B423" s="17">
        <v>348159</v>
      </c>
      <c r="C423" s="148" t="s">
        <v>784</v>
      </c>
      <c r="D423" s="148"/>
      <c r="E423" s="148"/>
      <c r="F423" s="17" t="s">
        <v>61</v>
      </c>
      <c r="G423" s="31">
        <v>429</v>
      </c>
      <c r="H423" s="31">
        <v>464</v>
      </c>
      <c r="I423" s="18">
        <f t="shared" si="38"/>
        <v>8.1585081585081584E-2</v>
      </c>
    </row>
    <row r="425" spans="2:9" x14ac:dyDescent="0.25">
      <c r="B425" s="36" t="s">
        <v>892</v>
      </c>
    </row>
    <row r="427" spans="2:9" x14ac:dyDescent="0.25">
      <c r="B427" s="37" t="s">
        <v>894</v>
      </c>
      <c r="C427" s="38"/>
      <c r="D427" s="39">
        <v>0.1</v>
      </c>
      <c r="E427" s="37">
        <f>COUNTIFS(I407:I423,CONCATENATE("&lt;=",D427))</f>
        <v>5</v>
      </c>
    </row>
    <row r="428" spans="2:9" x14ac:dyDescent="0.25">
      <c r="B428" s="37" t="s">
        <v>893</v>
      </c>
      <c r="C428" s="38"/>
      <c r="D428" s="38"/>
      <c r="E428" s="37">
        <f>COUNTA(I407:I423)</f>
        <v>17</v>
      </c>
    </row>
    <row r="429" spans="2:9" x14ac:dyDescent="0.25">
      <c r="B429" s="37" t="s">
        <v>895</v>
      </c>
      <c r="C429" s="38"/>
      <c r="D429" s="38"/>
      <c r="E429" s="125">
        <f>+E427/E428</f>
        <v>0.29411764705882354</v>
      </c>
    </row>
    <row r="432" spans="2:9" x14ac:dyDescent="0.25">
      <c r="C432" s="6" t="s">
        <v>895</v>
      </c>
      <c r="E432" s="26"/>
      <c r="F432" s="7" t="s">
        <v>48</v>
      </c>
      <c r="G432" s="27">
        <v>0.6</v>
      </c>
    </row>
    <row r="433" spans="2:13" x14ac:dyDescent="0.25">
      <c r="E433" s="25"/>
      <c r="F433" s="7" t="s">
        <v>49</v>
      </c>
      <c r="G433" s="27">
        <v>0.4</v>
      </c>
      <c r="H433" s="7" t="s">
        <v>50</v>
      </c>
      <c r="I433" s="7" t="s">
        <v>51</v>
      </c>
      <c r="J433" s="27">
        <v>0.6</v>
      </c>
    </row>
    <row r="434" spans="2:13" x14ac:dyDescent="0.25">
      <c r="E434" s="24"/>
      <c r="F434" s="7" t="s">
        <v>52</v>
      </c>
      <c r="G434" s="27">
        <v>0.4</v>
      </c>
    </row>
    <row r="436" spans="2:13" x14ac:dyDescent="0.25">
      <c r="B436" s="23" t="s">
        <v>898</v>
      </c>
    </row>
    <row r="438" spans="2:13" s="16" customFormat="1" ht="24" x14ac:dyDescent="0.25">
      <c r="B438" s="20" t="s">
        <v>1311</v>
      </c>
      <c r="C438" s="151" t="s">
        <v>1027</v>
      </c>
      <c r="D438" s="151"/>
      <c r="E438" s="151"/>
      <c r="F438" s="20" t="s">
        <v>91</v>
      </c>
      <c r="G438" s="20" t="s">
        <v>38</v>
      </c>
      <c r="H438" s="20" t="s">
        <v>39</v>
      </c>
      <c r="I438" s="22" t="s">
        <v>40</v>
      </c>
      <c r="K438" s="23" t="s">
        <v>41</v>
      </c>
    </row>
    <row r="439" spans="2:13" x14ac:dyDescent="0.25">
      <c r="B439" s="17">
        <v>362714</v>
      </c>
      <c r="C439" s="148" t="s">
        <v>573</v>
      </c>
      <c r="D439" s="148"/>
      <c r="E439" s="148"/>
      <c r="F439" s="17" t="s">
        <v>61</v>
      </c>
      <c r="G439" s="31">
        <v>251</v>
      </c>
      <c r="H439" s="31">
        <v>262</v>
      </c>
      <c r="I439" s="18">
        <f t="shared" ref="I439:I455" si="39">ABS((G439-H439)/G439)</f>
        <v>4.3824701195219126E-2</v>
      </c>
    </row>
    <row r="440" spans="2:13" x14ac:dyDescent="0.25">
      <c r="B440" s="17">
        <v>347953</v>
      </c>
      <c r="C440" s="148" t="s">
        <v>205</v>
      </c>
      <c r="D440" s="148"/>
      <c r="E440" s="148"/>
      <c r="F440" s="17" t="s">
        <v>61</v>
      </c>
      <c r="G440" s="31">
        <v>465</v>
      </c>
      <c r="H440" s="31">
        <v>554</v>
      </c>
      <c r="I440" s="18">
        <f t="shared" si="39"/>
        <v>0.1913978494623656</v>
      </c>
      <c r="K440" s="14" t="s">
        <v>891</v>
      </c>
    </row>
    <row r="441" spans="2:13" x14ac:dyDescent="0.25">
      <c r="B441" s="17">
        <v>366681</v>
      </c>
      <c r="C441" s="148" t="s">
        <v>819</v>
      </c>
      <c r="D441" s="148"/>
      <c r="E441" s="148"/>
      <c r="F441" s="17" t="s">
        <v>61</v>
      </c>
      <c r="G441" s="31">
        <v>205</v>
      </c>
      <c r="H441" s="31">
        <v>220</v>
      </c>
      <c r="I441" s="18">
        <f t="shared" si="39"/>
        <v>7.3170731707317069E-2</v>
      </c>
      <c r="K441" s="14" t="s">
        <v>44</v>
      </c>
      <c r="M441" s="6" t="s">
        <v>45</v>
      </c>
    </row>
    <row r="442" spans="2:13" x14ac:dyDescent="0.25">
      <c r="B442" s="17">
        <v>348070</v>
      </c>
      <c r="C442" s="148" t="s">
        <v>121</v>
      </c>
      <c r="D442" s="148"/>
      <c r="E442" s="148"/>
      <c r="F442" s="17" t="s">
        <v>61</v>
      </c>
      <c r="G442" s="31">
        <v>429</v>
      </c>
      <c r="H442" s="31">
        <v>468</v>
      </c>
      <c r="I442" s="18">
        <f t="shared" si="39"/>
        <v>9.0909090909090912E-2</v>
      </c>
      <c r="K442" s="14" t="s">
        <v>896</v>
      </c>
    </row>
    <row r="443" spans="2:13" x14ac:dyDescent="0.25">
      <c r="B443" s="17">
        <v>369410</v>
      </c>
      <c r="C443" s="148" t="s">
        <v>867</v>
      </c>
      <c r="D443" s="148"/>
      <c r="E443" s="148"/>
      <c r="F443" s="17" t="s">
        <v>61</v>
      </c>
      <c r="G443" s="31">
        <v>452</v>
      </c>
      <c r="H443" s="31">
        <v>385</v>
      </c>
      <c r="I443" s="18">
        <f t="shared" si="39"/>
        <v>0.14823008849557523</v>
      </c>
    </row>
    <row r="444" spans="2:13" x14ac:dyDescent="0.25">
      <c r="B444" s="17">
        <v>348245</v>
      </c>
      <c r="C444" s="148" t="s">
        <v>375</v>
      </c>
      <c r="D444" s="148"/>
      <c r="E444" s="148"/>
      <c r="F444" s="17" t="s">
        <v>61</v>
      </c>
      <c r="G444" s="31">
        <v>158</v>
      </c>
      <c r="H444" s="31">
        <v>135</v>
      </c>
      <c r="I444" s="18">
        <f t="shared" si="39"/>
        <v>0.14556962025316456</v>
      </c>
    </row>
    <row r="445" spans="2:13" x14ac:dyDescent="0.25">
      <c r="B445" s="17">
        <v>347646</v>
      </c>
      <c r="C445" s="148" t="s">
        <v>740</v>
      </c>
      <c r="D445" s="148"/>
      <c r="E445" s="148"/>
      <c r="F445" s="17" t="s">
        <v>61</v>
      </c>
      <c r="G445" s="31">
        <v>356</v>
      </c>
      <c r="H445" s="31">
        <v>324</v>
      </c>
      <c r="I445" s="18">
        <f t="shared" si="39"/>
        <v>8.98876404494382E-2</v>
      </c>
    </row>
    <row r="446" spans="2:13" x14ac:dyDescent="0.25">
      <c r="B446" s="17">
        <v>347798</v>
      </c>
      <c r="C446" s="148" t="s">
        <v>647</v>
      </c>
      <c r="D446" s="148"/>
      <c r="E446" s="148"/>
      <c r="F446" s="17" t="s">
        <v>61</v>
      </c>
      <c r="G446" s="31">
        <v>373</v>
      </c>
      <c r="H446" s="31">
        <v>332</v>
      </c>
      <c r="I446" s="18">
        <f t="shared" si="39"/>
        <v>0.10991957104557641</v>
      </c>
    </row>
    <row r="447" spans="2:13" x14ac:dyDescent="0.25">
      <c r="B447" s="17">
        <v>347750</v>
      </c>
      <c r="C447" s="148" t="s">
        <v>466</v>
      </c>
      <c r="D447" s="148"/>
      <c r="E447" s="148"/>
      <c r="F447" s="17" t="s">
        <v>61</v>
      </c>
      <c r="G447" s="31">
        <v>138</v>
      </c>
      <c r="H447" s="31">
        <v>125</v>
      </c>
      <c r="I447" s="18">
        <f t="shared" si="39"/>
        <v>9.420289855072464E-2</v>
      </c>
    </row>
    <row r="448" spans="2:13" x14ac:dyDescent="0.25">
      <c r="B448" s="17">
        <v>348162</v>
      </c>
      <c r="C448" s="148" t="s">
        <v>284</v>
      </c>
      <c r="D448" s="148"/>
      <c r="E448" s="148"/>
      <c r="F448" s="17" t="s">
        <v>61</v>
      </c>
      <c r="G448" s="31">
        <v>269</v>
      </c>
      <c r="H448" s="31">
        <v>350</v>
      </c>
      <c r="I448" s="18">
        <f t="shared" si="39"/>
        <v>0.30111524163568776</v>
      </c>
    </row>
    <row r="449" spans="2:9" x14ac:dyDescent="0.25">
      <c r="B449" s="17">
        <v>348387</v>
      </c>
      <c r="C449" s="148" t="s">
        <v>189</v>
      </c>
      <c r="D449" s="148"/>
      <c r="E449" s="148"/>
      <c r="F449" s="17" t="s">
        <v>61</v>
      </c>
      <c r="G449" s="31">
        <v>344</v>
      </c>
      <c r="H449" s="31">
        <v>248</v>
      </c>
      <c r="I449" s="18">
        <f t="shared" si="39"/>
        <v>0.27906976744186046</v>
      </c>
    </row>
    <row r="450" spans="2:9" x14ac:dyDescent="0.25">
      <c r="B450" s="17">
        <v>365172</v>
      </c>
      <c r="C450" s="148" t="s">
        <v>526</v>
      </c>
      <c r="D450" s="148"/>
      <c r="E450" s="148"/>
      <c r="F450" s="17" t="s">
        <v>61</v>
      </c>
      <c r="G450" s="31">
        <v>318</v>
      </c>
      <c r="H450" s="31">
        <v>306</v>
      </c>
      <c r="I450" s="18">
        <f t="shared" si="39"/>
        <v>3.7735849056603772E-2</v>
      </c>
    </row>
    <row r="451" spans="2:9" x14ac:dyDescent="0.25">
      <c r="B451" s="17">
        <v>364153</v>
      </c>
      <c r="C451" s="148" t="s">
        <v>640</v>
      </c>
      <c r="D451" s="148"/>
      <c r="E451" s="148"/>
      <c r="F451" s="17" t="s">
        <v>61</v>
      </c>
      <c r="G451" s="31">
        <v>365</v>
      </c>
      <c r="H451" s="31">
        <v>373</v>
      </c>
      <c r="I451" s="18">
        <f t="shared" si="39"/>
        <v>2.1917808219178082E-2</v>
      </c>
    </row>
    <row r="452" spans="2:9" x14ac:dyDescent="0.25">
      <c r="B452" s="17">
        <v>364332</v>
      </c>
      <c r="C452" s="148" t="s">
        <v>690</v>
      </c>
      <c r="D452" s="148"/>
      <c r="E452" s="148"/>
      <c r="F452" s="17" t="s">
        <v>61</v>
      </c>
      <c r="G452" s="31">
        <v>337</v>
      </c>
      <c r="H452" s="31">
        <v>368</v>
      </c>
      <c r="I452" s="18">
        <f t="shared" si="39"/>
        <v>9.1988130563798218E-2</v>
      </c>
    </row>
    <row r="453" spans="2:9" x14ac:dyDescent="0.25">
      <c r="B453" s="17">
        <v>348414</v>
      </c>
      <c r="C453" s="148" t="s">
        <v>357</v>
      </c>
      <c r="D453" s="148"/>
      <c r="E453" s="148"/>
      <c r="F453" s="17" t="s">
        <v>61</v>
      </c>
      <c r="G453" s="31">
        <v>267</v>
      </c>
      <c r="H453" s="31">
        <v>249</v>
      </c>
      <c r="I453" s="18">
        <f t="shared" si="39"/>
        <v>6.741573033707865E-2</v>
      </c>
    </row>
    <row r="454" spans="2:9" x14ac:dyDescent="0.25">
      <c r="B454" s="17">
        <v>348588</v>
      </c>
      <c r="C454" s="148" t="s">
        <v>679</v>
      </c>
      <c r="D454" s="148"/>
      <c r="E454" s="148"/>
      <c r="F454" s="17" t="s">
        <v>61</v>
      </c>
      <c r="G454" s="31">
        <v>296</v>
      </c>
      <c r="H454" s="31">
        <v>373</v>
      </c>
      <c r="I454" s="18">
        <f t="shared" si="39"/>
        <v>0.26013513513513514</v>
      </c>
    </row>
    <row r="455" spans="2:9" x14ac:dyDescent="0.25">
      <c r="B455" s="17">
        <v>362737</v>
      </c>
      <c r="C455" s="148" t="s">
        <v>535</v>
      </c>
      <c r="D455" s="148"/>
      <c r="E455" s="148"/>
      <c r="F455" s="17" t="s">
        <v>61</v>
      </c>
      <c r="G455" s="31">
        <v>482</v>
      </c>
      <c r="H455" s="31">
        <v>482</v>
      </c>
      <c r="I455" s="18">
        <f t="shared" si="39"/>
        <v>0</v>
      </c>
    </row>
    <row r="457" spans="2:9" x14ac:dyDescent="0.25">
      <c r="B457" s="36" t="s">
        <v>892</v>
      </c>
    </row>
    <row r="459" spans="2:9" x14ac:dyDescent="0.25">
      <c r="B459" s="37" t="s">
        <v>894</v>
      </c>
      <c r="C459" s="38"/>
      <c r="D459" s="39">
        <v>0.1</v>
      </c>
      <c r="E459" s="37">
        <f>COUNTIFS(I439:I455,CONCATENATE("&lt;=",D459))</f>
        <v>10</v>
      </c>
    </row>
    <row r="460" spans="2:9" x14ac:dyDescent="0.25">
      <c r="B460" s="37" t="s">
        <v>893</v>
      </c>
      <c r="C460" s="38"/>
      <c r="D460" s="38"/>
      <c r="E460" s="37">
        <f>COUNTA(I439:I455)</f>
        <v>17</v>
      </c>
    </row>
    <row r="461" spans="2:9" x14ac:dyDescent="0.25">
      <c r="B461" s="37" t="s">
        <v>895</v>
      </c>
      <c r="C461" s="38"/>
      <c r="D461" s="38"/>
      <c r="E461" s="125">
        <f>+E459/E460</f>
        <v>0.58823529411764708</v>
      </c>
    </row>
    <row r="464" spans="2:9" x14ac:dyDescent="0.25">
      <c r="C464" s="6" t="s">
        <v>895</v>
      </c>
      <c r="E464" s="26"/>
      <c r="F464" s="7" t="s">
        <v>48</v>
      </c>
      <c r="G464" s="27">
        <v>0.6</v>
      </c>
    </row>
    <row r="465" spans="2:18" x14ac:dyDescent="0.25">
      <c r="E465" s="25"/>
      <c r="F465" s="7" t="s">
        <v>49</v>
      </c>
      <c r="G465" s="27">
        <v>0.4</v>
      </c>
      <c r="H465" s="7" t="s">
        <v>50</v>
      </c>
      <c r="I465" s="7" t="s">
        <v>51</v>
      </c>
      <c r="J465" s="27">
        <v>0.6</v>
      </c>
    </row>
    <row r="466" spans="2:18" x14ac:dyDescent="0.25">
      <c r="E466" s="24"/>
      <c r="F466" s="7" t="s">
        <v>52</v>
      </c>
      <c r="G466" s="27">
        <v>0.4</v>
      </c>
    </row>
    <row r="468" spans="2:18" ht="12" customHeight="1" x14ac:dyDescent="0.25">
      <c r="B468" s="23" t="s">
        <v>899</v>
      </c>
    </row>
    <row r="470" spans="2:18" x14ac:dyDescent="0.25">
      <c r="B470" s="23" t="s">
        <v>46</v>
      </c>
    </row>
    <row r="472" spans="2:18" x14ac:dyDescent="0.25">
      <c r="C472" s="6" t="s">
        <v>47</v>
      </c>
      <c r="E472" s="26"/>
      <c r="F472" s="7" t="s">
        <v>48</v>
      </c>
      <c r="G472" s="27">
        <v>0.6</v>
      </c>
    </row>
    <row r="473" spans="2:18" x14ac:dyDescent="0.25">
      <c r="E473" s="25"/>
      <c r="F473" s="7" t="s">
        <v>49</v>
      </c>
      <c r="G473" s="27">
        <v>0.4</v>
      </c>
      <c r="H473" s="7" t="s">
        <v>50</v>
      </c>
      <c r="I473" s="7" t="s">
        <v>51</v>
      </c>
      <c r="J473" s="27">
        <v>0.6</v>
      </c>
    </row>
    <row r="474" spans="2:18" x14ac:dyDescent="0.25">
      <c r="E474" s="24"/>
      <c r="F474" s="7" t="s">
        <v>52</v>
      </c>
      <c r="G474" s="27">
        <v>0.4</v>
      </c>
    </row>
    <row r="476" spans="2:18" x14ac:dyDescent="0.25">
      <c r="J476" s="153" t="s">
        <v>879</v>
      </c>
      <c r="K476" s="153"/>
      <c r="L476" s="153"/>
      <c r="M476" s="152" t="s">
        <v>880</v>
      </c>
      <c r="N476" s="152"/>
      <c r="O476" s="152"/>
      <c r="P476" s="153" t="s">
        <v>881</v>
      </c>
      <c r="Q476" s="153"/>
      <c r="R476" s="153"/>
    </row>
    <row r="477" spans="2:18" s="16" customFormat="1" ht="24" x14ac:dyDescent="0.25">
      <c r="B477" s="20" t="s">
        <v>1311</v>
      </c>
      <c r="C477" s="151" t="s">
        <v>1027</v>
      </c>
      <c r="D477" s="151"/>
      <c r="E477" s="151"/>
      <c r="F477" s="151" t="s">
        <v>875</v>
      </c>
      <c r="G477" s="151"/>
      <c r="H477" s="41" t="s">
        <v>930</v>
      </c>
      <c r="I477" s="20" t="s">
        <v>91</v>
      </c>
      <c r="J477" s="32" t="s">
        <v>38</v>
      </c>
      <c r="K477" s="32" t="s">
        <v>39</v>
      </c>
      <c r="L477" s="22" t="s">
        <v>40</v>
      </c>
      <c r="M477" s="21" t="s">
        <v>38</v>
      </c>
      <c r="N477" s="21" t="s">
        <v>39</v>
      </c>
      <c r="O477" s="22" t="s">
        <v>40</v>
      </c>
      <c r="P477" s="32" t="s">
        <v>38</v>
      </c>
      <c r="Q477" s="32" t="s">
        <v>39</v>
      </c>
      <c r="R477" s="22" t="s">
        <v>40</v>
      </c>
    </row>
    <row r="478" spans="2:18" x14ac:dyDescent="0.25">
      <c r="B478" s="17">
        <v>348546</v>
      </c>
      <c r="C478" s="148" t="s">
        <v>87</v>
      </c>
      <c r="D478" s="148"/>
      <c r="E478" s="148"/>
      <c r="F478" s="51" t="s">
        <v>63</v>
      </c>
      <c r="G478" s="88"/>
      <c r="H478" s="51" t="s">
        <v>936</v>
      </c>
      <c r="I478" s="17" t="s">
        <v>61</v>
      </c>
      <c r="J478" s="31">
        <v>390</v>
      </c>
      <c r="K478" s="31">
        <v>371</v>
      </c>
      <c r="L478" s="18">
        <f t="shared" ref="L478:L522" si="40">ABS((J478-K478)/J478)</f>
        <v>4.8717948717948718E-2</v>
      </c>
      <c r="M478" s="31">
        <v>420</v>
      </c>
      <c r="N478" s="31">
        <v>425</v>
      </c>
      <c r="O478" s="18">
        <f t="shared" ref="O478:O522" si="41">ABS((M478-N478)/M478)</f>
        <v>1.1904761904761904E-2</v>
      </c>
      <c r="P478" s="31">
        <v>140</v>
      </c>
      <c r="Q478" s="31">
        <v>118</v>
      </c>
      <c r="R478" s="18">
        <f t="shared" ref="R478:R522" si="42">ABS((P478-Q478)/P478)</f>
        <v>0.15714285714285714</v>
      </c>
    </row>
    <row r="479" spans="2:18" x14ac:dyDescent="0.25">
      <c r="B479" s="17">
        <v>347613</v>
      </c>
      <c r="C479" s="148" t="s">
        <v>196</v>
      </c>
      <c r="D479" s="148"/>
      <c r="E479" s="148"/>
      <c r="F479" s="51" t="s">
        <v>103</v>
      </c>
      <c r="G479" s="88"/>
      <c r="H479" s="51" t="s">
        <v>937</v>
      </c>
      <c r="I479" s="17" t="s">
        <v>61</v>
      </c>
      <c r="J479" s="31">
        <v>423</v>
      </c>
      <c r="K479" s="31">
        <v>415</v>
      </c>
      <c r="L479" s="18">
        <f t="shared" si="40"/>
        <v>1.8912529550827423E-2</v>
      </c>
      <c r="M479" s="31">
        <v>234</v>
      </c>
      <c r="N479" s="31">
        <v>239</v>
      </c>
      <c r="O479" s="18">
        <f t="shared" si="41"/>
        <v>2.1367521367521368E-2</v>
      </c>
      <c r="P479" s="31">
        <v>470</v>
      </c>
      <c r="Q479" s="31">
        <v>593</v>
      </c>
      <c r="R479" s="18">
        <f t="shared" si="42"/>
        <v>0.26170212765957446</v>
      </c>
    </row>
    <row r="480" spans="2:18" x14ac:dyDescent="0.25">
      <c r="B480" s="17">
        <v>364396</v>
      </c>
      <c r="C480" s="148" t="s">
        <v>595</v>
      </c>
      <c r="D480" s="148"/>
      <c r="E480" s="148"/>
      <c r="F480" s="51" t="s">
        <v>60</v>
      </c>
      <c r="G480" s="88"/>
      <c r="H480" s="51" t="s">
        <v>936</v>
      </c>
      <c r="I480" s="17" t="s">
        <v>61</v>
      </c>
      <c r="J480" s="31">
        <v>405</v>
      </c>
      <c r="K480" s="31">
        <v>373</v>
      </c>
      <c r="L480" s="18">
        <f t="shared" si="40"/>
        <v>7.9012345679012344E-2</v>
      </c>
      <c r="M480" s="31">
        <v>246</v>
      </c>
      <c r="N480" s="31">
        <v>251</v>
      </c>
      <c r="O480" s="18">
        <f t="shared" si="41"/>
        <v>2.032520325203252E-2</v>
      </c>
      <c r="P480" s="31">
        <v>168</v>
      </c>
      <c r="Q480" s="31">
        <v>185</v>
      </c>
      <c r="R480" s="18">
        <f t="shared" si="42"/>
        <v>0.10119047619047619</v>
      </c>
    </row>
    <row r="481" spans="2:18" x14ac:dyDescent="0.25">
      <c r="B481" s="17">
        <v>348310</v>
      </c>
      <c r="C481" s="148" t="s">
        <v>753</v>
      </c>
      <c r="D481" s="148"/>
      <c r="E481" s="148"/>
      <c r="F481" s="51" t="s">
        <v>60</v>
      </c>
      <c r="G481" s="88"/>
      <c r="H481" s="51" t="s">
        <v>934</v>
      </c>
      <c r="I481" s="17" t="s">
        <v>61</v>
      </c>
      <c r="J481" s="31">
        <v>272</v>
      </c>
      <c r="K481" s="31">
        <v>349</v>
      </c>
      <c r="L481" s="18">
        <f t="shared" si="40"/>
        <v>0.28308823529411764</v>
      </c>
      <c r="M481" s="31">
        <v>370</v>
      </c>
      <c r="N481" s="31">
        <v>456</v>
      </c>
      <c r="O481" s="18">
        <f t="shared" si="41"/>
        <v>0.23243243243243245</v>
      </c>
      <c r="P481" s="31">
        <v>321</v>
      </c>
      <c r="Q481" s="31">
        <v>411</v>
      </c>
      <c r="R481" s="18">
        <f t="shared" si="42"/>
        <v>0.28037383177570091</v>
      </c>
    </row>
    <row r="482" spans="2:18" x14ac:dyDescent="0.25">
      <c r="B482" s="17">
        <v>348885</v>
      </c>
      <c r="C482" s="148" t="s">
        <v>247</v>
      </c>
      <c r="D482" s="148"/>
      <c r="E482" s="148"/>
      <c r="F482" s="51" t="s">
        <v>60</v>
      </c>
      <c r="G482" s="88"/>
      <c r="H482" s="51" t="s">
        <v>935</v>
      </c>
      <c r="I482" s="17" t="s">
        <v>61</v>
      </c>
      <c r="J482" s="31">
        <v>404</v>
      </c>
      <c r="K482" s="31">
        <v>501</v>
      </c>
      <c r="L482" s="18">
        <f t="shared" si="40"/>
        <v>0.24009900990099009</v>
      </c>
      <c r="M482" s="31">
        <v>395</v>
      </c>
      <c r="N482" s="31">
        <v>380</v>
      </c>
      <c r="O482" s="18">
        <f t="shared" si="41"/>
        <v>3.7974683544303799E-2</v>
      </c>
      <c r="P482" s="31">
        <v>419</v>
      </c>
      <c r="Q482" s="31">
        <v>294</v>
      </c>
      <c r="R482" s="18">
        <f t="shared" si="42"/>
        <v>0.29832935560859186</v>
      </c>
    </row>
    <row r="483" spans="2:18" x14ac:dyDescent="0.25">
      <c r="B483" s="17">
        <v>347915</v>
      </c>
      <c r="C483" s="148" t="s">
        <v>243</v>
      </c>
      <c r="D483" s="148"/>
      <c r="E483" s="148"/>
      <c r="F483" s="51" t="s">
        <v>80</v>
      </c>
      <c r="G483" s="88"/>
      <c r="H483" s="51" t="s">
        <v>936</v>
      </c>
      <c r="I483" s="17" t="s">
        <v>61</v>
      </c>
      <c r="J483" s="31">
        <v>256</v>
      </c>
      <c r="K483" s="31">
        <v>272</v>
      </c>
      <c r="L483" s="18">
        <f t="shared" si="40"/>
        <v>6.25E-2</v>
      </c>
      <c r="M483" s="31">
        <v>170</v>
      </c>
      <c r="N483" s="31">
        <v>215</v>
      </c>
      <c r="O483" s="18">
        <f t="shared" si="41"/>
        <v>0.26470588235294118</v>
      </c>
      <c r="P483" s="31">
        <v>137</v>
      </c>
      <c r="Q483" s="31">
        <v>157</v>
      </c>
      <c r="R483" s="18">
        <f t="shared" si="42"/>
        <v>0.145985401459854</v>
      </c>
    </row>
    <row r="484" spans="2:18" x14ac:dyDescent="0.25">
      <c r="B484" s="17">
        <v>348094</v>
      </c>
      <c r="C484" s="148" t="s">
        <v>157</v>
      </c>
      <c r="D484" s="148"/>
      <c r="E484" s="148"/>
      <c r="F484" s="51" t="s">
        <v>70</v>
      </c>
      <c r="G484" s="88"/>
      <c r="H484" s="51" t="s">
        <v>935</v>
      </c>
      <c r="I484" s="17" t="s">
        <v>61</v>
      </c>
      <c r="J484" s="31">
        <v>291</v>
      </c>
      <c r="K484" s="31">
        <v>236</v>
      </c>
      <c r="L484" s="18">
        <f t="shared" si="40"/>
        <v>0.18900343642611683</v>
      </c>
      <c r="M484" s="31">
        <v>465</v>
      </c>
      <c r="N484" s="31">
        <v>396</v>
      </c>
      <c r="O484" s="18">
        <f t="shared" si="41"/>
        <v>0.14838709677419354</v>
      </c>
      <c r="P484" s="31">
        <v>195</v>
      </c>
      <c r="Q484" s="31">
        <v>158</v>
      </c>
      <c r="R484" s="18">
        <f t="shared" si="42"/>
        <v>0.18974358974358974</v>
      </c>
    </row>
    <row r="485" spans="2:18" x14ac:dyDescent="0.25">
      <c r="B485" s="17">
        <v>348875</v>
      </c>
      <c r="C485" s="148" t="s">
        <v>309</v>
      </c>
      <c r="D485" s="148"/>
      <c r="E485" s="148"/>
      <c r="F485" s="51" t="s">
        <v>60</v>
      </c>
      <c r="G485" s="88"/>
      <c r="H485" s="51" t="s">
        <v>937</v>
      </c>
      <c r="I485" s="17" t="s">
        <v>61</v>
      </c>
      <c r="J485" s="31">
        <v>180</v>
      </c>
      <c r="K485" s="31">
        <v>146</v>
      </c>
      <c r="L485" s="18">
        <f t="shared" si="40"/>
        <v>0.18888888888888888</v>
      </c>
      <c r="M485" s="31">
        <v>425</v>
      </c>
      <c r="N485" s="31">
        <v>357</v>
      </c>
      <c r="O485" s="18">
        <f t="shared" si="41"/>
        <v>0.16</v>
      </c>
      <c r="P485" s="31">
        <v>118</v>
      </c>
      <c r="Q485" s="31">
        <v>141</v>
      </c>
      <c r="R485" s="18">
        <f t="shared" si="42"/>
        <v>0.19491525423728814</v>
      </c>
    </row>
    <row r="486" spans="2:18" x14ac:dyDescent="0.25">
      <c r="B486" s="17">
        <v>348489</v>
      </c>
      <c r="C486" s="148" t="s">
        <v>148</v>
      </c>
      <c r="D486" s="148"/>
      <c r="E486" s="148"/>
      <c r="F486" s="51" t="s">
        <v>103</v>
      </c>
      <c r="G486" s="88"/>
      <c r="H486" s="51" t="s">
        <v>936</v>
      </c>
      <c r="I486" s="17" t="s">
        <v>61</v>
      </c>
      <c r="J486" s="31">
        <v>129</v>
      </c>
      <c r="K486" s="31">
        <v>91</v>
      </c>
      <c r="L486" s="18">
        <f t="shared" si="40"/>
        <v>0.29457364341085274</v>
      </c>
      <c r="M486" s="31">
        <v>385</v>
      </c>
      <c r="N486" s="31">
        <v>401</v>
      </c>
      <c r="O486" s="18">
        <f t="shared" si="41"/>
        <v>4.1558441558441558E-2</v>
      </c>
      <c r="P486" s="31">
        <v>299</v>
      </c>
      <c r="Q486" s="31">
        <v>344</v>
      </c>
      <c r="R486" s="18">
        <f t="shared" si="42"/>
        <v>0.15050167224080269</v>
      </c>
    </row>
    <row r="487" spans="2:18" x14ac:dyDescent="0.25">
      <c r="B487" s="17">
        <v>348876</v>
      </c>
      <c r="C487" s="148" t="s">
        <v>484</v>
      </c>
      <c r="D487" s="148"/>
      <c r="E487" s="148"/>
      <c r="F487" s="51" t="s">
        <v>60</v>
      </c>
      <c r="G487" s="88"/>
      <c r="H487" s="51" t="s">
        <v>936</v>
      </c>
      <c r="I487" s="17" t="s">
        <v>61</v>
      </c>
      <c r="J487" s="31">
        <v>247</v>
      </c>
      <c r="K487" s="31">
        <v>312</v>
      </c>
      <c r="L487" s="18">
        <f t="shared" si="40"/>
        <v>0.26315789473684209</v>
      </c>
      <c r="M487" s="31">
        <v>357</v>
      </c>
      <c r="N487" s="31">
        <v>365</v>
      </c>
      <c r="O487" s="18">
        <f t="shared" si="41"/>
        <v>2.2408963585434174E-2</v>
      </c>
      <c r="P487" s="31">
        <v>115</v>
      </c>
      <c r="Q487" s="31">
        <v>129</v>
      </c>
      <c r="R487" s="18">
        <f t="shared" si="42"/>
        <v>0.12173913043478261</v>
      </c>
    </row>
    <row r="488" spans="2:18" x14ac:dyDescent="0.25">
      <c r="B488" s="17">
        <v>347675</v>
      </c>
      <c r="C488" s="148" t="s">
        <v>348</v>
      </c>
      <c r="D488" s="148"/>
      <c r="E488" s="148"/>
      <c r="F488" s="51" t="s">
        <v>103</v>
      </c>
      <c r="G488" s="88"/>
      <c r="H488" s="51" t="s">
        <v>937</v>
      </c>
      <c r="I488" s="17" t="s">
        <v>61</v>
      </c>
      <c r="J488" s="31">
        <v>219</v>
      </c>
      <c r="K488" s="31">
        <v>189</v>
      </c>
      <c r="L488" s="18">
        <f t="shared" si="40"/>
        <v>0.13698630136986301</v>
      </c>
      <c r="M488" s="31">
        <v>167</v>
      </c>
      <c r="N488" s="31">
        <v>211</v>
      </c>
      <c r="O488" s="18">
        <f t="shared" si="41"/>
        <v>0.26347305389221559</v>
      </c>
      <c r="P488" s="31">
        <v>432</v>
      </c>
      <c r="Q488" s="31">
        <v>489</v>
      </c>
      <c r="R488" s="18">
        <f t="shared" si="42"/>
        <v>0.13194444444444445</v>
      </c>
    </row>
    <row r="489" spans="2:18" x14ac:dyDescent="0.25">
      <c r="B489" s="17">
        <v>366741</v>
      </c>
      <c r="C489" s="148" t="s">
        <v>754</v>
      </c>
      <c r="D489" s="148"/>
      <c r="E489" s="148"/>
      <c r="F489" s="51" t="s">
        <v>103</v>
      </c>
      <c r="G489" s="88"/>
      <c r="H489" s="51" t="s">
        <v>933</v>
      </c>
      <c r="I489" s="17" t="s">
        <v>61</v>
      </c>
      <c r="J489" s="31">
        <v>269</v>
      </c>
      <c r="K489" s="31">
        <v>315</v>
      </c>
      <c r="L489" s="18">
        <f t="shared" si="40"/>
        <v>0.17100371747211895</v>
      </c>
      <c r="M489" s="31">
        <v>341</v>
      </c>
      <c r="N489" s="31">
        <v>311</v>
      </c>
      <c r="O489" s="18">
        <f t="shared" si="41"/>
        <v>8.797653958944282E-2</v>
      </c>
      <c r="P489" s="31">
        <v>388</v>
      </c>
      <c r="Q489" s="31">
        <v>439</v>
      </c>
      <c r="R489" s="18">
        <f t="shared" si="42"/>
        <v>0.13144329896907217</v>
      </c>
    </row>
    <row r="490" spans="2:18" x14ac:dyDescent="0.25">
      <c r="B490" s="17">
        <v>348247</v>
      </c>
      <c r="C490" s="148" t="s">
        <v>272</v>
      </c>
      <c r="D490" s="148"/>
      <c r="E490" s="148"/>
      <c r="F490" s="51" t="s">
        <v>68</v>
      </c>
      <c r="G490" s="88"/>
      <c r="H490" s="51" t="s">
        <v>935</v>
      </c>
      <c r="I490" s="17" t="s">
        <v>61</v>
      </c>
      <c r="J490" s="31">
        <v>264</v>
      </c>
      <c r="K490" s="31">
        <v>341</v>
      </c>
      <c r="L490" s="18">
        <f t="shared" si="40"/>
        <v>0.29166666666666669</v>
      </c>
      <c r="M490" s="31">
        <v>205</v>
      </c>
      <c r="N490" s="31">
        <v>179</v>
      </c>
      <c r="O490" s="18">
        <f t="shared" si="41"/>
        <v>0.12682926829268293</v>
      </c>
      <c r="P490" s="31">
        <v>419</v>
      </c>
      <c r="Q490" s="31">
        <v>302</v>
      </c>
      <c r="R490" s="18">
        <f t="shared" si="42"/>
        <v>0.27923627684964203</v>
      </c>
    </row>
    <row r="491" spans="2:18" x14ac:dyDescent="0.25">
      <c r="B491" s="17">
        <v>366811</v>
      </c>
      <c r="C491" s="148" t="s">
        <v>684</v>
      </c>
      <c r="D491" s="148"/>
      <c r="E491" s="148"/>
      <c r="F491" s="51" t="s">
        <v>74</v>
      </c>
      <c r="G491" s="88"/>
      <c r="H491" s="51" t="s">
        <v>936</v>
      </c>
      <c r="I491" s="17" t="s">
        <v>61</v>
      </c>
      <c r="J491" s="31">
        <v>154</v>
      </c>
      <c r="K491" s="31">
        <v>159</v>
      </c>
      <c r="L491" s="18">
        <f t="shared" si="40"/>
        <v>3.2467532467532464E-2</v>
      </c>
      <c r="M491" s="31">
        <v>185</v>
      </c>
      <c r="N491" s="31">
        <v>193</v>
      </c>
      <c r="O491" s="18">
        <f t="shared" si="41"/>
        <v>4.3243243243243246E-2</v>
      </c>
      <c r="P491" s="31">
        <v>201</v>
      </c>
      <c r="Q491" s="31">
        <v>228</v>
      </c>
      <c r="R491" s="18">
        <f t="shared" si="42"/>
        <v>0.13432835820895522</v>
      </c>
    </row>
    <row r="492" spans="2:18" x14ac:dyDescent="0.25">
      <c r="B492" s="17">
        <v>347905</v>
      </c>
      <c r="C492" s="148" t="s">
        <v>336</v>
      </c>
      <c r="D492" s="148"/>
      <c r="E492" s="148"/>
      <c r="F492" s="51" t="s">
        <v>80</v>
      </c>
      <c r="G492" s="88"/>
      <c r="H492" s="51" t="s">
        <v>934</v>
      </c>
      <c r="I492" s="17" t="s">
        <v>61</v>
      </c>
      <c r="J492" s="31">
        <v>327</v>
      </c>
      <c r="K492" s="31">
        <v>275</v>
      </c>
      <c r="L492" s="18">
        <f t="shared" si="40"/>
        <v>0.15902140672782875</v>
      </c>
      <c r="M492" s="31">
        <v>475</v>
      </c>
      <c r="N492" s="31">
        <v>366</v>
      </c>
      <c r="O492" s="18">
        <f t="shared" si="41"/>
        <v>0.2294736842105263</v>
      </c>
      <c r="P492" s="31">
        <v>224</v>
      </c>
      <c r="Q492" s="31">
        <v>191</v>
      </c>
      <c r="R492" s="18">
        <f t="shared" si="42"/>
        <v>0.14732142857142858</v>
      </c>
    </row>
    <row r="493" spans="2:18" x14ac:dyDescent="0.25">
      <c r="B493" s="17">
        <v>362793</v>
      </c>
      <c r="C493" s="148" t="s">
        <v>554</v>
      </c>
      <c r="D493" s="148"/>
      <c r="E493" s="148"/>
      <c r="F493" s="51" t="s">
        <v>60</v>
      </c>
      <c r="G493" s="88"/>
      <c r="H493" s="51" t="s">
        <v>934</v>
      </c>
      <c r="I493" s="17" t="s">
        <v>61</v>
      </c>
      <c r="J493" s="31">
        <v>437</v>
      </c>
      <c r="K493" s="31">
        <v>451</v>
      </c>
      <c r="L493" s="18">
        <f t="shared" si="40"/>
        <v>3.2036613272311214E-2</v>
      </c>
      <c r="M493" s="31">
        <v>478</v>
      </c>
      <c r="N493" s="31">
        <v>584</v>
      </c>
      <c r="O493" s="18">
        <f t="shared" si="41"/>
        <v>0.22175732217573221</v>
      </c>
      <c r="P493" s="31">
        <v>164</v>
      </c>
      <c r="Q493" s="31">
        <v>196</v>
      </c>
      <c r="R493" s="18">
        <f t="shared" si="42"/>
        <v>0.1951219512195122</v>
      </c>
    </row>
    <row r="494" spans="2:18" x14ac:dyDescent="0.25">
      <c r="B494" s="17">
        <v>347929</v>
      </c>
      <c r="C494" s="148" t="s">
        <v>204</v>
      </c>
      <c r="D494" s="148"/>
      <c r="E494" s="148"/>
      <c r="F494" s="51" t="s">
        <v>80</v>
      </c>
      <c r="G494" s="88"/>
      <c r="H494" s="51" t="s">
        <v>933</v>
      </c>
      <c r="I494" s="17" t="s">
        <v>61</v>
      </c>
      <c r="J494" s="31">
        <v>105</v>
      </c>
      <c r="K494" s="31">
        <v>87</v>
      </c>
      <c r="L494" s="18">
        <f t="shared" si="40"/>
        <v>0.17142857142857143</v>
      </c>
      <c r="M494" s="31">
        <v>478</v>
      </c>
      <c r="N494" s="31">
        <v>369</v>
      </c>
      <c r="O494" s="18">
        <f t="shared" si="41"/>
        <v>0.22803347280334729</v>
      </c>
      <c r="P494" s="31">
        <v>200</v>
      </c>
      <c r="Q494" s="31">
        <v>156</v>
      </c>
      <c r="R494" s="18">
        <f t="shared" si="42"/>
        <v>0.22</v>
      </c>
    </row>
    <row r="495" spans="2:18" x14ac:dyDescent="0.25">
      <c r="B495" s="17">
        <v>366687</v>
      </c>
      <c r="C495" s="148" t="s">
        <v>820</v>
      </c>
      <c r="D495" s="148"/>
      <c r="E495" s="148"/>
      <c r="F495" s="51" t="s">
        <v>151</v>
      </c>
      <c r="G495" s="88"/>
      <c r="H495" s="51" t="s">
        <v>932</v>
      </c>
      <c r="I495" s="17" t="s">
        <v>61</v>
      </c>
      <c r="J495" s="31">
        <v>248</v>
      </c>
      <c r="K495" s="31">
        <v>315</v>
      </c>
      <c r="L495" s="18">
        <f t="shared" si="40"/>
        <v>0.27016129032258063</v>
      </c>
      <c r="M495" s="31">
        <v>352</v>
      </c>
      <c r="N495" s="31">
        <v>388</v>
      </c>
      <c r="O495" s="18">
        <f t="shared" si="41"/>
        <v>0.10227272727272728</v>
      </c>
      <c r="P495" s="31">
        <v>187</v>
      </c>
      <c r="Q495" s="31">
        <v>133</v>
      </c>
      <c r="R495" s="18">
        <f t="shared" si="42"/>
        <v>0.28877005347593582</v>
      </c>
    </row>
    <row r="496" spans="2:18" x14ac:dyDescent="0.25">
      <c r="B496" s="17">
        <v>362719</v>
      </c>
      <c r="C496" s="148" t="s">
        <v>525</v>
      </c>
      <c r="D496" s="148"/>
      <c r="E496" s="148"/>
      <c r="F496" s="51" t="s">
        <v>60</v>
      </c>
      <c r="G496" s="88"/>
      <c r="H496" s="51" t="s">
        <v>933</v>
      </c>
      <c r="I496" s="17" t="s">
        <v>61</v>
      </c>
      <c r="J496" s="31">
        <v>200</v>
      </c>
      <c r="K496" s="31">
        <v>168</v>
      </c>
      <c r="L496" s="18">
        <f t="shared" si="40"/>
        <v>0.16</v>
      </c>
      <c r="M496" s="31">
        <v>485</v>
      </c>
      <c r="N496" s="31">
        <v>534</v>
      </c>
      <c r="O496" s="18">
        <f t="shared" si="41"/>
        <v>0.10103092783505155</v>
      </c>
      <c r="P496" s="31">
        <v>189</v>
      </c>
      <c r="Q496" s="31">
        <v>178</v>
      </c>
      <c r="R496" s="18">
        <f t="shared" si="42"/>
        <v>5.8201058201058198E-2</v>
      </c>
    </row>
    <row r="497" spans="2:18" x14ac:dyDescent="0.25">
      <c r="B497" s="17">
        <v>348489</v>
      </c>
      <c r="C497" s="148" t="s">
        <v>148</v>
      </c>
      <c r="D497" s="148"/>
      <c r="E497" s="148"/>
      <c r="F497" s="51" t="s">
        <v>103</v>
      </c>
      <c r="G497" s="88"/>
      <c r="H497" s="51" t="s">
        <v>933</v>
      </c>
      <c r="I497" s="17" t="s">
        <v>61</v>
      </c>
      <c r="J497" s="31">
        <v>282</v>
      </c>
      <c r="K497" s="31">
        <v>268</v>
      </c>
      <c r="L497" s="18">
        <f t="shared" si="40"/>
        <v>4.9645390070921988E-2</v>
      </c>
      <c r="M497" s="31">
        <v>217</v>
      </c>
      <c r="N497" s="31">
        <v>217</v>
      </c>
      <c r="O497" s="18">
        <f t="shared" si="41"/>
        <v>0</v>
      </c>
      <c r="P497" s="31">
        <v>359</v>
      </c>
      <c r="Q497" s="31">
        <v>259</v>
      </c>
      <c r="R497" s="18">
        <f t="shared" si="42"/>
        <v>0.2785515320334262</v>
      </c>
    </row>
    <row r="498" spans="2:18" x14ac:dyDescent="0.25">
      <c r="B498" s="17">
        <v>347940</v>
      </c>
      <c r="C498" s="148" t="s">
        <v>337</v>
      </c>
      <c r="D498" s="148"/>
      <c r="E498" s="148"/>
      <c r="F498" s="51" t="s">
        <v>80</v>
      </c>
      <c r="G498" s="88"/>
      <c r="H498" s="51" t="s">
        <v>932</v>
      </c>
      <c r="I498" s="17" t="s">
        <v>61</v>
      </c>
      <c r="J498" s="31">
        <v>353</v>
      </c>
      <c r="K498" s="31">
        <v>248</v>
      </c>
      <c r="L498" s="18">
        <f t="shared" si="40"/>
        <v>0.29745042492917845</v>
      </c>
      <c r="M498" s="31">
        <v>131</v>
      </c>
      <c r="N498" s="31">
        <v>101</v>
      </c>
      <c r="O498" s="18">
        <f t="shared" si="41"/>
        <v>0.22900763358778625</v>
      </c>
      <c r="P498" s="31">
        <v>313</v>
      </c>
      <c r="Q498" s="31">
        <v>238</v>
      </c>
      <c r="R498" s="18">
        <f t="shared" si="42"/>
        <v>0.23961661341853036</v>
      </c>
    </row>
    <row r="499" spans="2:18" x14ac:dyDescent="0.25">
      <c r="B499" s="17">
        <v>347582</v>
      </c>
      <c r="C499" s="148" t="s">
        <v>644</v>
      </c>
      <c r="D499" s="148"/>
      <c r="E499" s="148"/>
      <c r="F499" s="51" t="s">
        <v>103</v>
      </c>
      <c r="G499" s="88"/>
      <c r="H499" s="51" t="s">
        <v>937</v>
      </c>
      <c r="I499" s="17" t="s">
        <v>61</v>
      </c>
      <c r="J499" s="31">
        <v>191</v>
      </c>
      <c r="K499" s="31">
        <v>222</v>
      </c>
      <c r="L499" s="18">
        <f t="shared" si="40"/>
        <v>0.16230366492146597</v>
      </c>
      <c r="M499" s="31">
        <v>401</v>
      </c>
      <c r="N499" s="31">
        <v>361</v>
      </c>
      <c r="O499" s="18">
        <f t="shared" si="41"/>
        <v>9.9750623441396513E-2</v>
      </c>
      <c r="P499" s="31">
        <v>310</v>
      </c>
      <c r="Q499" s="31">
        <v>289</v>
      </c>
      <c r="R499" s="18">
        <f t="shared" si="42"/>
        <v>6.7741935483870974E-2</v>
      </c>
    </row>
    <row r="500" spans="2:18" x14ac:dyDescent="0.25">
      <c r="B500" s="17">
        <v>347830</v>
      </c>
      <c r="C500" s="148" t="s">
        <v>210</v>
      </c>
      <c r="D500" s="148"/>
      <c r="E500" s="148"/>
      <c r="F500" s="51" t="s">
        <v>89</v>
      </c>
      <c r="G500" s="88"/>
      <c r="H500" s="51" t="s">
        <v>932</v>
      </c>
      <c r="I500" s="17" t="s">
        <v>61</v>
      </c>
      <c r="J500" s="31">
        <v>189</v>
      </c>
      <c r="K500" s="31">
        <v>235</v>
      </c>
      <c r="L500" s="18">
        <f t="shared" si="40"/>
        <v>0.24338624338624337</v>
      </c>
      <c r="M500" s="31">
        <v>307</v>
      </c>
      <c r="N500" s="31">
        <v>258</v>
      </c>
      <c r="O500" s="18">
        <f t="shared" si="41"/>
        <v>0.15960912052117263</v>
      </c>
      <c r="P500" s="31">
        <v>186</v>
      </c>
      <c r="Q500" s="31">
        <v>213</v>
      </c>
      <c r="R500" s="18">
        <f t="shared" si="42"/>
        <v>0.14516129032258066</v>
      </c>
    </row>
    <row r="501" spans="2:18" x14ac:dyDescent="0.25">
      <c r="B501" s="17">
        <v>347673</v>
      </c>
      <c r="C501" s="148" t="s">
        <v>579</v>
      </c>
      <c r="D501" s="148"/>
      <c r="E501" s="148"/>
      <c r="F501" s="51" t="s">
        <v>103</v>
      </c>
      <c r="G501" s="88"/>
      <c r="H501" s="51" t="s">
        <v>934</v>
      </c>
      <c r="I501" s="17" t="s">
        <v>61</v>
      </c>
      <c r="J501" s="31">
        <v>232</v>
      </c>
      <c r="K501" s="31">
        <v>179</v>
      </c>
      <c r="L501" s="18">
        <f t="shared" si="40"/>
        <v>0.22844827586206898</v>
      </c>
      <c r="M501" s="31">
        <v>159</v>
      </c>
      <c r="N501" s="31">
        <v>150</v>
      </c>
      <c r="O501" s="18">
        <f t="shared" si="41"/>
        <v>5.6603773584905662E-2</v>
      </c>
      <c r="P501" s="31">
        <v>209</v>
      </c>
      <c r="Q501" s="31">
        <v>212</v>
      </c>
      <c r="R501" s="18">
        <f t="shared" si="42"/>
        <v>1.4354066985645933E-2</v>
      </c>
    </row>
    <row r="502" spans="2:18" x14ac:dyDescent="0.25">
      <c r="B502" s="17">
        <v>348604</v>
      </c>
      <c r="C502" s="148" t="s">
        <v>433</v>
      </c>
      <c r="D502" s="148"/>
      <c r="E502" s="148"/>
      <c r="F502" s="51" t="s">
        <v>74</v>
      </c>
      <c r="G502" s="88"/>
      <c r="H502" s="51" t="s">
        <v>933</v>
      </c>
      <c r="I502" s="17" t="s">
        <v>61</v>
      </c>
      <c r="J502" s="31">
        <v>105</v>
      </c>
      <c r="K502" s="31">
        <v>82</v>
      </c>
      <c r="L502" s="18">
        <f t="shared" si="40"/>
        <v>0.21904761904761905</v>
      </c>
      <c r="M502" s="31">
        <v>327</v>
      </c>
      <c r="N502" s="31">
        <v>295</v>
      </c>
      <c r="O502" s="18">
        <f t="shared" si="41"/>
        <v>9.7859327217125383E-2</v>
      </c>
      <c r="P502" s="31">
        <v>432</v>
      </c>
      <c r="Q502" s="31">
        <v>467</v>
      </c>
      <c r="R502" s="18">
        <f t="shared" si="42"/>
        <v>8.1018518518518517E-2</v>
      </c>
    </row>
    <row r="503" spans="2:18" x14ac:dyDescent="0.25">
      <c r="B503" s="17">
        <v>366690</v>
      </c>
      <c r="C503" s="148" t="s">
        <v>849</v>
      </c>
      <c r="D503" s="148"/>
      <c r="E503" s="148"/>
      <c r="F503" s="51" t="s">
        <v>151</v>
      </c>
      <c r="G503" s="88"/>
      <c r="H503" s="51" t="s">
        <v>937</v>
      </c>
      <c r="I503" s="17" t="s">
        <v>61</v>
      </c>
      <c r="J503" s="31">
        <v>291</v>
      </c>
      <c r="K503" s="31">
        <v>207</v>
      </c>
      <c r="L503" s="18">
        <f t="shared" si="40"/>
        <v>0.28865979381443296</v>
      </c>
      <c r="M503" s="31">
        <v>380</v>
      </c>
      <c r="N503" s="31">
        <v>426</v>
      </c>
      <c r="O503" s="18">
        <f t="shared" si="41"/>
        <v>0.12105263157894737</v>
      </c>
      <c r="P503" s="31">
        <v>289</v>
      </c>
      <c r="Q503" s="31">
        <v>298</v>
      </c>
      <c r="R503" s="18">
        <f t="shared" si="42"/>
        <v>3.1141868512110725E-2</v>
      </c>
    </row>
    <row r="504" spans="2:18" x14ac:dyDescent="0.25">
      <c r="B504" s="17">
        <v>348289</v>
      </c>
      <c r="C504" s="148" t="s">
        <v>220</v>
      </c>
      <c r="D504" s="148"/>
      <c r="E504" s="148"/>
      <c r="F504" s="51" t="s">
        <v>82</v>
      </c>
      <c r="G504" s="88"/>
      <c r="H504" s="51" t="s">
        <v>933</v>
      </c>
      <c r="I504" s="17" t="s">
        <v>61</v>
      </c>
      <c r="J504" s="31">
        <v>481</v>
      </c>
      <c r="K504" s="31">
        <v>457</v>
      </c>
      <c r="L504" s="18">
        <f t="shared" si="40"/>
        <v>4.9896049896049899E-2</v>
      </c>
      <c r="M504" s="31">
        <v>374</v>
      </c>
      <c r="N504" s="31">
        <v>352</v>
      </c>
      <c r="O504" s="18">
        <f t="shared" si="41"/>
        <v>5.8823529411764705E-2</v>
      </c>
      <c r="P504" s="31">
        <v>357</v>
      </c>
      <c r="Q504" s="31">
        <v>454</v>
      </c>
      <c r="R504" s="18">
        <f t="shared" si="42"/>
        <v>0.27170868347338933</v>
      </c>
    </row>
    <row r="505" spans="2:18" x14ac:dyDescent="0.25">
      <c r="B505" s="17">
        <v>366743</v>
      </c>
      <c r="C505" s="148" t="s">
        <v>193</v>
      </c>
      <c r="D505" s="148"/>
      <c r="E505" s="148"/>
      <c r="F505" s="51" t="s">
        <v>103</v>
      </c>
      <c r="G505" s="88"/>
      <c r="H505" s="51" t="s">
        <v>937</v>
      </c>
      <c r="I505" s="17" t="s">
        <v>61</v>
      </c>
      <c r="J505" s="31">
        <v>463</v>
      </c>
      <c r="K505" s="31">
        <v>477</v>
      </c>
      <c r="L505" s="18">
        <f t="shared" si="40"/>
        <v>3.0237580993520519E-2</v>
      </c>
      <c r="M505" s="31">
        <v>103</v>
      </c>
      <c r="N505" s="31">
        <v>103</v>
      </c>
      <c r="O505" s="18">
        <f t="shared" si="41"/>
        <v>0</v>
      </c>
      <c r="P505" s="31">
        <v>193</v>
      </c>
      <c r="Q505" s="31">
        <v>211</v>
      </c>
      <c r="R505" s="18">
        <f t="shared" si="42"/>
        <v>9.3264248704663211E-2</v>
      </c>
    </row>
    <row r="506" spans="2:18" x14ac:dyDescent="0.25">
      <c r="B506" s="17">
        <v>348588</v>
      </c>
      <c r="C506" s="148" t="s">
        <v>679</v>
      </c>
      <c r="D506" s="148"/>
      <c r="E506" s="148"/>
      <c r="F506" s="51" t="s">
        <v>103</v>
      </c>
      <c r="G506" s="88"/>
      <c r="H506" s="51" t="s">
        <v>935</v>
      </c>
      <c r="I506" s="17" t="s">
        <v>61</v>
      </c>
      <c r="J506" s="31">
        <v>379</v>
      </c>
      <c r="K506" s="31">
        <v>436</v>
      </c>
      <c r="L506" s="18">
        <f t="shared" si="40"/>
        <v>0.15039577836411611</v>
      </c>
      <c r="M506" s="31">
        <v>191</v>
      </c>
      <c r="N506" s="31">
        <v>178</v>
      </c>
      <c r="O506" s="18">
        <f t="shared" si="41"/>
        <v>6.8062827225130892E-2</v>
      </c>
      <c r="P506" s="31">
        <v>227</v>
      </c>
      <c r="Q506" s="31">
        <v>223</v>
      </c>
      <c r="R506" s="18">
        <f t="shared" si="42"/>
        <v>1.7621145374449341E-2</v>
      </c>
    </row>
    <row r="507" spans="2:18" x14ac:dyDescent="0.25">
      <c r="B507" s="17">
        <v>348132</v>
      </c>
      <c r="C507" s="148" t="s">
        <v>305</v>
      </c>
      <c r="D507" s="148"/>
      <c r="E507" s="148"/>
      <c r="F507" s="51" t="s">
        <v>70</v>
      </c>
      <c r="G507" s="88"/>
      <c r="H507" s="51" t="s">
        <v>933</v>
      </c>
      <c r="I507" s="17" t="s">
        <v>61</v>
      </c>
      <c r="J507" s="31">
        <v>188</v>
      </c>
      <c r="K507" s="31">
        <v>220</v>
      </c>
      <c r="L507" s="18">
        <f t="shared" si="40"/>
        <v>0.1702127659574468</v>
      </c>
      <c r="M507" s="31">
        <v>282</v>
      </c>
      <c r="N507" s="31">
        <v>314</v>
      </c>
      <c r="O507" s="18">
        <f t="shared" si="41"/>
        <v>0.11347517730496454</v>
      </c>
      <c r="P507" s="31">
        <v>412</v>
      </c>
      <c r="Q507" s="31">
        <v>421</v>
      </c>
      <c r="R507" s="18">
        <f t="shared" si="42"/>
        <v>2.1844660194174758E-2</v>
      </c>
    </row>
    <row r="508" spans="2:18" x14ac:dyDescent="0.25">
      <c r="B508" s="17">
        <v>367932</v>
      </c>
      <c r="C508" s="148" t="s">
        <v>823</v>
      </c>
      <c r="D508" s="148"/>
      <c r="E508" s="148"/>
      <c r="F508" s="51" t="s">
        <v>103</v>
      </c>
      <c r="G508" s="88"/>
      <c r="H508" s="51" t="s">
        <v>933</v>
      </c>
      <c r="I508" s="17" t="s">
        <v>61</v>
      </c>
      <c r="J508" s="31">
        <v>380</v>
      </c>
      <c r="K508" s="31">
        <v>468</v>
      </c>
      <c r="L508" s="18">
        <f t="shared" si="40"/>
        <v>0.23157894736842105</v>
      </c>
      <c r="M508" s="31">
        <v>112</v>
      </c>
      <c r="N508" s="31">
        <v>117</v>
      </c>
      <c r="O508" s="18">
        <f t="shared" si="41"/>
        <v>4.4642857142857144E-2</v>
      </c>
      <c r="P508" s="31">
        <v>139</v>
      </c>
      <c r="Q508" s="31">
        <v>166</v>
      </c>
      <c r="R508" s="18">
        <f t="shared" si="42"/>
        <v>0.19424460431654678</v>
      </c>
    </row>
    <row r="509" spans="2:18" x14ac:dyDescent="0.25">
      <c r="B509" s="17">
        <v>347925</v>
      </c>
      <c r="C509" s="148" t="s">
        <v>792</v>
      </c>
      <c r="D509" s="148"/>
      <c r="E509" s="148"/>
      <c r="F509" s="51" t="s">
        <v>60</v>
      </c>
      <c r="G509" s="88"/>
      <c r="H509" s="51" t="s">
        <v>935</v>
      </c>
      <c r="I509" s="17" t="s">
        <v>61</v>
      </c>
      <c r="J509" s="31">
        <v>481</v>
      </c>
      <c r="K509" s="31">
        <v>342</v>
      </c>
      <c r="L509" s="18">
        <f t="shared" si="40"/>
        <v>0.288981288981289</v>
      </c>
      <c r="M509" s="31">
        <v>220</v>
      </c>
      <c r="N509" s="31">
        <v>247</v>
      </c>
      <c r="O509" s="18">
        <f t="shared" si="41"/>
        <v>0.12272727272727273</v>
      </c>
      <c r="P509" s="31">
        <v>396</v>
      </c>
      <c r="Q509" s="31">
        <v>444</v>
      </c>
      <c r="R509" s="18">
        <f t="shared" si="42"/>
        <v>0.12121212121212122</v>
      </c>
    </row>
    <row r="510" spans="2:18" x14ac:dyDescent="0.25">
      <c r="B510" s="17">
        <v>348281</v>
      </c>
      <c r="C510" s="148" t="s">
        <v>296</v>
      </c>
      <c r="D510" s="148"/>
      <c r="E510" s="148"/>
      <c r="F510" s="51" t="s">
        <v>63</v>
      </c>
      <c r="G510" s="88"/>
      <c r="H510" s="51" t="s">
        <v>934</v>
      </c>
      <c r="I510" s="17" t="s">
        <v>61</v>
      </c>
      <c r="J510" s="31">
        <v>219</v>
      </c>
      <c r="K510" s="31">
        <v>202</v>
      </c>
      <c r="L510" s="18">
        <f t="shared" si="40"/>
        <v>7.7625570776255703E-2</v>
      </c>
      <c r="M510" s="31">
        <v>106</v>
      </c>
      <c r="N510" s="31">
        <v>109</v>
      </c>
      <c r="O510" s="18">
        <f t="shared" si="41"/>
        <v>2.8301886792452831E-2</v>
      </c>
      <c r="P510" s="31">
        <v>494</v>
      </c>
      <c r="Q510" s="31">
        <v>529</v>
      </c>
      <c r="R510" s="18">
        <f t="shared" si="42"/>
        <v>7.08502024291498E-2</v>
      </c>
    </row>
    <row r="511" spans="2:18" x14ac:dyDescent="0.25">
      <c r="B511" s="17">
        <v>348298</v>
      </c>
      <c r="C511" s="148" t="s">
        <v>113</v>
      </c>
      <c r="D511" s="148"/>
      <c r="E511" s="148"/>
      <c r="F511" s="51" t="s">
        <v>82</v>
      </c>
      <c r="G511" s="88"/>
      <c r="H511" s="51" t="s">
        <v>933</v>
      </c>
      <c r="I511" s="17" t="s">
        <v>61</v>
      </c>
      <c r="J511" s="31">
        <v>347</v>
      </c>
      <c r="K511" s="31">
        <v>323</v>
      </c>
      <c r="L511" s="18">
        <f t="shared" si="40"/>
        <v>6.9164265129683003E-2</v>
      </c>
      <c r="M511" s="31">
        <v>440</v>
      </c>
      <c r="N511" s="31">
        <v>357</v>
      </c>
      <c r="O511" s="18">
        <f t="shared" si="41"/>
        <v>0.18863636363636363</v>
      </c>
      <c r="P511" s="31">
        <v>228</v>
      </c>
      <c r="Q511" s="31">
        <v>224</v>
      </c>
      <c r="R511" s="18">
        <f t="shared" si="42"/>
        <v>1.7543859649122806E-2</v>
      </c>
    </row>
    <row r="512" spans="2:18" x14ac:dyDescent="0.25">
      <c r="B512" s="17">
        <v>347975</v>
      </c>
      <c r="C512" s="148" t="s">
        <v>166</v>
      </c>
      <c r="D512" s="148"/>
      <c r="E512" s="148"/>
      <c r="F512" s="51" t="s">
        <v>82</v>
      </c>
      <c r="G512" s="88"/>
      <c r="H512" s="51" t="s">
        <v>935</v>
      </c>
      <c r="I512" s="17" t="s">
        <v>61</v>
      </c>
      <c r="J512" s="31">
        <v>341</v>
      </c>
      <c r="K512" s="31">
        <v>437</v>
      </c>
      <c r="L512" s="18">
        <f t="shared" si="40"/>
        <v>0.28152492668621704</v>
      </c>
      <c r="M512" s="31">
        <v>351</v>
      </c>
      <c r="N512" s="31">
        <v>313</v>
      </c>
      <c r="O512" s="18">
        <f t="shared" si="41"/>
        <v>0.10826210826210826</v>
      </c>
      <c r="P512" s="31">
        <v>102</v>
      </c>
      <c r="Q512" s="31">
        <v>74</v>
      </c>
      <c r="R512" s="18">
        <f t="shared" si="42"/>
        <v>0.27450980392156865</v>
      </c>
    </row>
    <row r="513" spans="2:18" x14ac:dyDescent="0.25">
      <c r="B513" s="17">
        <v>347804</v>
      </c>
      <c r="C513" s="148" t="s">
        <v>677</v>
      </c>
      <c r="D513" s="148"/>
      <c r="E513" s="148"/>
      <c r="F513" s="51" t="s">
        <v>74</v>
      </c>
      <c r="G513" s="88"/>
      <c r="H513" s="51" t="s">
        <v>934</v>
      </c>
      <c r="I513" s="17" t="s">
        <v>61</v>
      </c>
      <c r="J513" s="31">
        <v>328</v>
      </c>
      <c r="K513" s="31">
        <v>315</v>
      </c>
      <c r="L513" s="18">
        <f t="shared" si="40"/>
        <v>3.9634146341463415E-2</v>
      </c>
      <c r="M513" s="31">
        <v>373</v>
      </c>
      <c r="N513" s="31">
        <v>355</v>
      </c>
      <c r="O513" s="18">
        <f t="shared" si="41"/>
        <v>4.8257372654155493E-2</v>
      </c>
      <c r="P513" s="31">
        <v>102</v>
      </c>
      <c r="Q513" s="31">
        <v>84</v>
      </c>
      <c r="R513" s="18">
        <f t="shared" si="42"/>
        <v>0.17647058823529413</v>
      </c>
    </row>
    <row r="514" spans="2:18" x14ac:dyDescent="0.25">
      <c r="B514" s="17">
        <v>362802</v>
      </c>
      <c r="C514" s="148" t="s">
        <v>482</v>
      </c>
      <c r="D514" s="148"/>
      <c r="E514" s="148"/>
      <c r="F514" s="51" t="s">
        <v>60</v>
      </c>
      <c r="G514" s="88"/>
      <c r="H514" s="51" t="s">
        <v>932</v>
      </c>
      <c r="I514" s="17" t="s">
        <v>61</v>
      </c>
      <c r="J514" s="31">
        <v>324</v>
      </c>
      <c r="K514" s="31">
        <v>276</v>
      </c>
      <c r="L514" s="18">
        <f t="shared" si="40"/>
        <v>0.14814814814814814</v>
      </c>
      <c r="M514" s="31">
        <v>244</v>
      </c>
      <c r="N514" s="31">
        <v>186</v>
      </c>
      <c r="O514" s="18">
        <f t="shared" si="41"/>
        <v>0.23770491803278687</v>
      </c>
      <c r="P514" s="31">
        <v>447</v>
      </c>
      <c r="Q514" s="31">
        <v>443</v>
      </c>
      <c r="R514" s="18">
        <f t="shared" si="42"/>
        <v>8.948545861297539E-3</v>
      </c>
    </row>
    <row r="515" spans="2:18" x14ac:dyDescent="0.25">
      <c r="B515" s="17">
        <v>348821</v>
      </c>
      <c r="C515" s="148" t="s">
        <v>111</v>
      </c>
      <c r="D515" s="148"/>
      <c r="E515" s="148"/>
      <c r="F515" s="51" t="s">
        <v>74</v>
      </c>
      <c r="G515" s="88"/>
      <c r="H515" s="51" t="s">
        <v>935</v>
      </c>
      <c r="I515" s="17" t="s">
        <v>61</v>
      </c>
      <c r="J515" s="31">
        <v>384</v>
      </c>
      <c r="K515" s="31">
        <v>292</v>
      </c>
      <c r="L515" s="18">
        <f t="shared" si="40"/>
        <v>0.23958333333333334</v>
      </c>
      <c r="M515" s="31">
        <v>294</v>
      </c>
      <c r="N515" s="31">
        <v>215</v>
      </c>
      <c r="O515" s="18">
        <f t="shared" si="41"/>
        <v>0.2687074829931973</v>
      </c>
      <c r="P515" s="31">
        <v>193</v>
      </c>
      <c r="Q515" s="31">
        <v>211</v>
      </c>
      <c r="R515" s="18">
        <f t="shared" si="42"/>
        <v>9.3264248704663211E-2</v>
      </c>
    </row>
    <row r="516" spans="2:18" x14ac:dyDescent="0.25">
      <c r="B516" s="17">
        <v>348620</v>
      </c>
      <c r="C516" s="148" t="s">
        <v>505</v>
      </c>
      <c r="D516" s="148"/>
      <c r="E516" s="148"/>
      <c r="F516" s="51" t="s">
        <v>74</v>
      </c>
      <c r="G516" s="88"/>
      <c r="H516" s="51" t="s">
        <v>934</v>
      </c>
      <c r="I516" s="17" t="s">
        <v>61</v>
      </c>
      <c r="J516" s="31">
        <v>339</v>
      </c>
      <c r="K516" s="31">
        <v>289</v>
      </c>
      <c r="L516" s="18">
        <f t="shared" si="40"/>
        <v>0.14749262536873156</v>
      </c>
      <c r="M516" s="31">
        <v>146</v>
      </c>
      <c r="N516" s="31">
        <v>164</v>
      </c>
      <c r="O516" s="18">
        <f t="shared" si="41"/>
        <v>0.12328767123287671</v>
      </c>
      <c r="P516" s="31">
        <v>426</v>
      </c>
      <c r="Q516" s="31">
        <v>520</v>
      </c>
      <c r="R516" s="18">
        <f t="shared" si="42"/>
        <v>0.22065727699530516</v>
      </c>
    </row>
    <row r="517" spans="2:18" x14ac:dyDescent="0.25">
      <c r="B517" s="17">
        <v>362712</v>
      </c>
      <c r="C517" s="148" t="s">
        <v>462</v>
      </c>
      <c r="D517" s="148"/>
      <c r="E517" s="148"/>
      <c r="F517" s="51" t="s">
        <v>60</v>
      </c>
      <c r="G517" s="88"/>
      <c r="H517" s="51" t="s">
        <v>934</v>
      </c>
      <c r="I517" s="17" t="s">
        <v>61</v>
      </c>
      <c r="J517" s="31">
        <v>307</v>
      </c>
      <c r="K517" s="31">
        <v>400</v>
      </c>
      <c r="L517" s="18">
        <f t="shared" si="40"/>
        <v>0.30293159609120524</v>
      </c>
      <c r="M517" s="31">
        <v>322</v>
      </c>
      <c r="N517" s="31">
        <v>342</v>
      </c>
      <c r="O517" s="18">
        <f t="shared" si="41"/>
        <v>6.2111801242236024E-2</v>
      </c>
      <c r="P517" s="31">
        <v>372</v>
      </c>
      <c r="Q517" s="31">
        <v>432</v>
      </c>
      <c r="R517" s="18">
        <f t="shared" si="42"/>
        <v>0.16129032258064516</v>
      </c>
    </row>
    <row r="518" spans="2:18" x14ac:dyDescent="0.25">
      <c r="B518" s="17">
        <v>348339</v>
      </c>
      <c r="C518" s="148" t="s">
        <v>395</v>
      </c>
      <c r="D518" s="148"/>
      <c r="E518" s="148"/>
      <c r="F518" s="51" t="s">
        <v>151</v>
      </c>
      <c r="G518" s="88"/>
      <c r="H518" s="51" t="s">
        <v>937</v>
      </c>
      <c r="I518" s="17" t="s">
        <v>61</v>
      </c>
      <c r="J518" s="31">
        <v>317</v>
      </c>
      <c r="K518" s="31">
        <v>235</v>
      </c>
      <c r="L518" s="18">
        <f t="shared" si="40"/>
        <v>0.25867507886435331</v>
      </c>
      <c r="M518" s="31">
        <v>403</v>
      </c>
      <c r="N518" s="31">
        <v>283</v>
      </c>
      <c r="O518" s="18">
        <f t="shared" si="41"/>
        <v>0.29776674937965258</v>
      </c>
      <c r="P518" s="31">
        <v>323</v>
      </c>
      <c r="Q518" s="31">
        <v>356</v>
      </c>
      <c r="R518" s="18">
        <f t="shared" si="42"/>
        <v>0.1021671826625387</v>
      </c>
    </row>
    <row r="519" spans="2:18" x14ac:dyDescent="0.25">
      <c r="B519" s="17">
        <v>348012</v>
      </c>
      <c r="C519" s="148" t="s">
        <v>766</v>
      </c>
      <c r="D519" s="148"/>
      <c r="E519" s="148"/>
      <c r="F519" s="51" t="s">
        <v>74</v>
      </c>
      <c r="G519" s="88"/>
      <c r="H519" s="51" t="s">
        <v>933</v>
      </c>
      <c r="I519" s="17" t="s">
        <v>61</v>
      </c>
      <c r="J519" s="31">
        <v>211</v>
      </c>
      <c r="K519" s="31">
        <v>159</v>
      </c>
      <c r="L519" s="18">
        <f t="shared" si="40"/>
        <v>0.24644549763033174</v>
      </c>
      <c r="M519" s="31">
        <v>114</v>
      </c>
      <c r="N519" s="31">
        <v>112</v>
      </c>
      <c r="O519" s="18">
        <f t="shared" si="41"/>
        <v>1.7543859649122806E-2</v>
      </c>
      <c r="P519" s="31">
        <v>493</v>
      </c>
      <c r="Q519" s="31">
        <v>420</v>
      </c>
      <c r="R519" s="18">
        <f t="shared" si="42"/>
        <v>0.14807302231237324</v>
      </c>
    </row>
    <row r="520" spans="2:18" x14ac:dyDescent="0.25">
      <c r="B520" s="17">
        <v>366818</v>
      </c>
      <c r="C520" s="148" t="s">
        <v>837</v>
      </c>
      <c r="D520" s="148"/>
      <c r="E520" s="148"/>
      <c r="F520" s="51" t="s">
        <v>63</v>
      </c>
      <c r="G520" s="88"/>
      <c r="H520" s="51" t="s">
        <v>933</v>
      </c>
      <c r="I520" s="17" t="s">
        <v>61</v>
      </c>
      <c r="J520" s="31">
        <v>286</v>
      </c>
      <c r="K520" s="31">
        <v>204</v>
      </c>
      <c r="L520" s="18">
        <f t="shared" si="40"/>
        <v>0.28671328671328672</v>
      </c>
      <c r="M520" s="31">
        <v>136</v>
      </c>
      <c r="N520" s="31">
        <v>142</v>
      </c>
      <c r="O520" s="18">
        <f t="shared" si="41"/>
        <v>4.4117647058823532E-2</v>
      </c>
      <c r="P520" s="31">
        <v>256</v>
      </c>
      <c r="Q520" s="31">
        <v>264</v>
      </c>
      <c r="R520" s="18">
        <f t="shared" si="42"/>
        <v>3.125E-2</v>
      </c>
    </row>
    <row r="521" spans="2:18" x14ac:dyDescent="0.25">
      <c r="B521" s="17">
        <v>347859</v>
      </c>
      <c r="C521" s="148" t="s">
        <v>132</v>
      </c>
      <c r="D521" s="148"/>
      <c r="E521" s="148"/>
      <c r="F521" s="51" t="s">
        <v>76</v>
      </c>
      <c r="G521" s="88"/>
      <c r="H521" s="51" t="s">
        <v>937</v>
      </c>
      <c r="I521" s="17" t="s">
        <v>61</v>
      </c>
      <c r="J521" s="31">
        <v>469</v>
      </c>
      <c r="K521" s="31">
        <v>394</v>
      </c>
      <c r="L521" s="18">
        <f t="shared" si="40"/>
        <v>0.15991471215351813</v>
      </c>
      <c r="M521" s="31">
        <v>121</v>
      </c>
      <c r="N521" s="31">
        <v>154</v>
      </c>
      <c r="O521" s="18">
        <f t="shared" si="41"/>
        <v>0.27272727272727271</v>
      </c>
      <c r="P521" s="31">
        <v>265</v>
      </c>
      <c r="Q521" s="31">
        <v>197</v>
      </c>
      <c r="R521" s="18">
        <f t="shared" si="42"/>
        <v>0.25660377358490566</v>
      </c>
    </row>
    <row r="522" spans="2:18" x14ac:dyDescent="0.25">
      <c r="B522" s="17">
        <v>348575</v>
      </c>
      <c r="C522" s="148" t="s">
        <v>584</v>
      </c>
      <c r="D522" s="148"/>
      <c r="E522" s="148"/>
      <c r="F522" s="51" t="s">
        <v>63</v>
      </c>
      <c r="G522" s="88"/>
      <c r="H522" s="51" t="s">
        <v>933</v>
      </c>
      <c r="I522" s="17" t="s">
        <v>61</v>
      </c>
      <c r="J522" s="31">
        <v>140</v>
      </c>
      <c r="K522" s="31">
        <v>164</v>
      </c>
      <c r="L522" s="18">
        <f t="shared" si="40"/>
        <v>0.17142857142857143</v>
      </c>
      <c r="M522" s="31">
        <v>440</v>
      </c>
      <c r="N522" s="31">
        <v>559</v>
      </c>
      <c r="O522" s="18">
        <f t="shared" si="41"/>
        <v>0.27045454545454545</v>
      </c>
      <c r="P522" s="31">
        <v>481</v>
      </c>
      <c r="Q522" s="31">
        <v>366</v>
      </c>
      <c r="R522" s="18">
        <f t="shared" si="42"/>
        <v>0.2390852390852391</v>
      </c>
    </row>
    <row r="524" spans="2:18" x14ac:dyDescent="0.25">
      <c r="B524" s="23" t="s">
        <v>876</v>
      </c>
    </row>
    <row r="526" spans="2:18" x14ac:dyDescent="0.25">
      <c r="D526" s="33" t="s">
        <v>879</v>
      </c>
      <c r="E526" s="33" t="s">
        <v>880</v>
      </c>
      <c r="F526" s="33" t="s">
        <v>881</v>
      </c>
    </row>
    <row r="527" spans="2:18" ht="24" x14ac:dyDescent="0.25">
      <c r="B527" s="151" t="s">
        <v>57</v>
      </c>
      <c r="C527" s="151"/>
      <c r="D527" s="22" t="s">
        <v>900</v>
      </c>
      <c r="E527" s="22" t="s">
        <v>900</v>
      </c>
      <c r="F527" s="22" t="s">
        <v>900</v>
      </c>
      <c r="G527" s="34" t="s">
        <v>883</v>
      </c>
    </row>
    <row r="528" spans="2:18" x14ac:dyDescent="0.25">
      <c r="B528" s="149" t="s">
        <v>60</v>
      </c>
      <c r="C528" s="150"/>
      <c r="D528" s="18">
        <f t="shared" ref="D528:D541" si="43">IFERROR(COUNTIFS($L$478:$L$522,"&lt;=10%",$F$478:$F$522,$B528)/(COUNTIFS($F$478:$F$522,$B528)),0)</f>
        <v>0.2</v>
      </c>
      <c r="E528" s="18">
        <f t="shared" ref="E528:E541" si="44">IFERROR(COUNTIFS($O$478:$O$522,"&lt;=10%",$F$478:$F$522,$B528)/(COUNTIFS($F$478:$F$522,$B528)),0)</f>
        <v>0.4</v>
      </c>
      <c r="F528" s="18">
        <f t="shared" ref="F528:F541" si="45">IFERROR(COUNTIFS($R$478:$R$522,"&lt;=10%",$F$478:$F$522,$B528)/(COUNTIFS($F$478:$F$522,$B528)),0)</f>
        <v>0.2</v>
      </c>
      <c r="G528" s="18">
        <f>AVERAGE(D528:F528)</f>
        <v>0.26666666666666666</v>
      </c>
      <c r="J528" s="23" t="s">
        <v>41</v>
      </c>
    </row>
    <row r="529" spans="2:12" x14ac:dyDescent="0.25">
      <c r="B529" s="149" t="s">
        <v>63</v>
      </c>
      <c r="C529" s="150"/>
      <c r="D529" s="18">
        <f t="shared" si="43"/>
        <v>0.5</v>
      </c>
      <c r="E529" s="18">
        <f t="shared" si="44"/>
        <v>0.75</v>
      </c>
      <c r="F529" s="18">
        <f t="shared" si="45"/>
        <v>0.5</v>
      </c>
      <c r="G529" s="18">
        <f t="shared" ref="G529:G541" si="46">AVERAGE(D529:F529)</f>
        <v>0.58333333333333337</v>
      </c>
    </row>
    <row r="530" spans="2:12" x14ac:dyDescent="0.25">
      <c r="B530" s="149" t="s">
        <v>65</v>
      </c>
      <c r="C530" s="150"/>
      <c r="D530" s="18">
        <f t="shared" si="43"/>
        <v>0</v>
      </c>
      <c r="E530" s="18">
        <f t="shared" si="44"/>
        <v>0</v>
      </c>
      <c r="F530" s="18">
        <f t="shared" si="45"/>
        <v>0</v>
      </c>
      <c r="G530" s="18">
        <f t="shared" si="46"/>
        <v>0</v>
      </c>
      <c r="J530" s="14" t="s">
        <v>891</v>
      </c>
    </row>
    <row r="531" spans="2:12" x14ac:dyDescent="0.25">
      <c r="B531" s="149" t="s">
        <v>68</v>
      </c>
      <c r="C531" s="150"/>
      <c r="D531" s="18">
        <f t="shared" si="43"/>
        <v>0</v>
      </c>
      <c r="E531" s="18">
        <f t="shared" si="44"/>
        <v>0</v>
      </c>
      <c r="F531" s="18">
        <f t="shared" si="45"/>
        <v>0</v>
      </c>
      <c r="G531" s="18">
        <f t="shared" si="46"/>
        <v>0</v>
      </c>
      <c r="J531" s="14" t="s">
        <v>44</v>
      </c>
      <c r="L531" s="6" t="s">
        <v>45</v>
      </c>
    </row>
    <row r="532" spans="2:12" x14ac:dyDescent="0.25">
      <c r="B532" s="149" t="s">
        <v>70</v>
      </c>
      <c r="C532" s="150"/>
      <c r="D532" s="18">
        <f t="shared" si="43"/>
        <v>0</v>
      </c>
      <c r="E532" s="18">
        <f t="shared" si="44"/>
        <v>0</v>
      </c>
      <c r="F532" s="18">
        <f t="shared" si="45"/>
        <v>0.5</v>
      </c>
      <c r="G532" s="18">
        <f t="shared" si="46"/>
        <v>0.16666666666666666</v>
      </c>
      <c r="J532" s="14" t="s">
        <v>896</v>
      </c>
    </row>
    <row r="533" spans="2:12" x14ac:dyDescent="0.25">
      <c r="B533" s="149" t="s">
        <v>72</v>
      </c>
      <c r="C533" s="150"/>
      <c r="D533" s="18">
        <f t="shared" si="43"/>
        <v>0</v>
      </c>
      <c r="E533" s="18">
        <f t="shared" si="44"/>
        <v>0</v>
      </c>
      <c r="F533" s="18">
        <f t="shared" si="45"/>
        <v>0</v>
      </c>
      <c r="G533" s="18">
        <f t="shared" si="46"/>
        <v>0</v>
      </c>
    </row>
    <row r="534" spans="2:12" x14ac:dyDescent="0.25">
      <c r="B534" s="149" t="s">
        <v>74</v>
      </c>
      <c r="C534" s="150"/>
      <c r="D534" s="18">
        <f t="shared" si="43"/>
        <v>0.33333333333333331</v>
      </c>
      <c r="E534" s="18">
        <f t="shared" si="44"/>
        <v>0.66666666666666663</v>
      </c>
      <c r="F534" s="18">
        <f t="shared" si="45"/>
        <v>0.33333333333333331</v>
      </c>
      <c r="G534" s="18">
        <f t="shared" si="46"/>
        <v>0.44444444444444442</v>
      </c>
    </row>
    <row r="535" spans="2:12" x14ac:dyDescent="0.25">
      <c r="B535" s="149" t="s">
        <v>76</v>
      </c>
      <c r="C535" s="150"/>
      <c r="D535" s="18">
        <f t="shared" si="43"/>
        <v>0</v>
      </c>
      <c r="E535" s="18">
        <f t="shared" si="44"/>
        <v>0</v>
      </c>
      <c r="F535" s="18">
        <f t="shared" si="45"/>
        <v>0</v>
      </c>
      <c r="G535" s="18">
        <f t="shared" si="46"/>
        <v>0</v>
      </c>
    </row>
    <row r="536" spans="2:12" x14ac:dyDescent="0.25">
      <c r="B536" s="149" t="s">
        <v>80</v>
      </c>
      <c r="C536" s="150"/>
      <c r="D536" s="18">
        <f t="shared" si="43"/>
        <v>0.25</v>
      </c>
      <c r="E536" s="18">
        <f t="shared" si="44"/>
        <v>0</v>
      </c>
      <c r="F536" s="18">
        <f t="shared" si="45"/>
        <v>0</v>
      </c>
      <c r="G536" s="18">
        <f t="shared" si="46"/>
        <v>8.3333333333333329E-2</v>
      </c>
    </row>
    <row r="537" spans="2:12" x14ac:dyDescent="0.25">
      <c r="B537" s="149" t="s">
        <v>82</v>
      </c>
      <c r="C537" s="150"/>
      <c r="D537" s="18">
        <f t="shared" si="43"/>
        <v>0.66666666666666663</v>
      </c>
      <c r="E537" s="18">
        <f t="shared" si="44"/>
        <v>0.33333333333333331</v>
      </c>
      <c r="F537" s="18">
        <f t="shared" si="45"/>
        <v>0.33333333333333331</v>
      </c>
      <c r="G537" s="18">
        <f t="shared" si="46"/>
        <v>0.44444444444444442</v>
      </c>
    </row>
    <row r="538" spans="2:12" x14ac:dyDescent="0.25">
      <c r="B538" s="149" t="s">
        <v>89</v>
      </c>
      <c r="C538" s="150"/>
      <c r="D538" s="18">
        <f t="shared" si="43"/>
        <v>0</v>
      </c>
      <c r="E538" s="18">
        <f t="shared" si="44"/>
        <v>0</v>
      </c>
      <c r="F538" s="18">
        <f t="shared" si="45"/>
        <v>0</v>
      </c>
      <c r="G538" s="18">
        <f t="shared" si="46"/>
        <v>0</v>
      </c>
    </row>
    <row r="539" spans="2:12" x14ac:dyDescent="0.25">
      <c r="B539" s="149" t="s">
        <v>103</v>
      </c>
      <c r="C539" s="150"/>
      <c r="D539" s="18">
        <f t="shared" si="43"/>
        <v>0.3</v>
      </c>
      <c r="E539" s="18">
        <f t="shared" si="44"/>
        <v>0.9</v>
      </c>
      <c r="F539" s="18">
        <f t="shared" si="45"/>
        <v>0.4</v>
      </c>
      <c r="G539" s="18">
        <f t="shared" si="46"/>
        <v>0.53333333333333333</v>
      </c>
    </row>
    <row r="540" spans="2:12" x14ac:dyDescent="0.25">
      <c r="B540" s="149" t="s">
        <v>151</v>
      </c>
      <c r="C540" s="150"/>
      <c r="D540" s="18">
        <f t="shared" si="43"/>
        <v>0</v>
      </c>
      <c r="E540" s="18">
        <f t="shared" si="44"/>
        <v>0</v>
      </c>
      <c r="F540" s="18">
        <f t="shared" si="45"/>
        <v>0.33333333333333331</v>
      </c>
      <c r="G540" s="18">
        <f t="shared" si="46"/>
        <v>0.1111111111111111</v>
      </c>
    </row>
    <row r="541" spans="2:12" x14ac:dyDescent="0.25">
      <c r="B541" s="149" t="s">
        <v>201</v>
      </c>
      <c r="C541" s="150"/>
      <c r="D541" s="18">
        <f t="shared" si="43"/>
        <v>0</v>
      </c>
      <c r="E541" s="18">
        <f t="shared" si="44"/>
        <v>0</v>
      </c>
      <c r="F541" s="18">
        <f t="shared" si="45"/>
        <v>0</v>
      </c>
      <c r="G541" s="18">
        <f t="shared" si="46"/>
        <v>0</v>
      </c>
    </row>
    <row r="543" spans="2:12" x14ac:dyDescent="0.25">
      <c r="C543" s="28" t="s">
        <v>882</v>
      </c>
      <c r="D543" s="18">
        <f>AVERAGE(D528:D542)</f>
        <v>0.16071428571428567</v>
      </c>
      <c r="E543" s="18">
        <f>AVERAGE(E528:E542)</f>
        <v>0.21785714285714283</v>
      </c>
      <c r="F543" s="18">
        <f>AVERAGE(F528:F542)</f>
        <v>0.18571428571428572</v>
      </c>
      <c r="G543" s="18">
        <f>AVERAGE(G528:G542)</f>
        <v>0.18809523809523809</v>
      </c>
    </row>
    <row r="545" spans="2:12" x14ac:dyDescent="0.25">
      <c r="B545" s="23" t="s">
        <v>939</v>
      </c>
    </row>
    <row r="547" spans="2:12" x14ac:dyDescent="0.25">
      <c r="D547" s="33" t="s">
        <v>879</v>
      </c>
      <c r="E547" s="33" t="s">
        <v>880</v>
      </c>
      <c r="F547" s="33" t="s">
        <v>881</v>
      </c>
    </row>
    <row r="548" spans="2:12" ht="24" x14ac:dyDescent="0.25">
      <c r="B548" s="151" t="s">
        <v>940</v>
      </c>
      <c r="C548" s="151"/>
      <c r="D548" s="22" t="s">
        <v>900</v>
      </c>
      <c r="E548" s="22" t="s">
        <v>900</v>
      </c>
      <c r="F548" s="22" t="s">
        <v>900</v>
      </c>
      <c r="G548" s="34" t="s">
        <v>883</v>
      </c>
    </row>
    <row r="549" spans="2:12" x14ac:dyDescent="0.25">
      <c r="B549" s="149" t="s">
        <v>932</v>
      </c>
      <c r="C549" s="150"/>
      <c r="D549" s="18">
        <f t="shared" ref="D549:D554" si="47">IFERROR(COUNTIFS($L$478:$L$522,"&lt;=10%",$H$478:$H$522,$B549)/(COUNTIFS($H$478:$H$522,$B549)),0)</f>
        <v>0</v>
      </c>
      <c r="E549" s="18">
        <f t="shared" ref="E549:E554" si="48">IFERROR(COUNTIFS($O$478:$O$522,"&lt;=10%",$H$478:$H$522,$B549)/(COUNTIFS($H$478:$H$522,$B549)),0)</f>
        <v>0</v>
      </c>
      <c r="F549" s="18">
        <f t="shared" ref="F549:F554" si="49">IFERROR(COUNTIFS($R$478:$R$522,"&lt;=10%",$H$478:$H$522,$B549)/(COUNTIFS($H$478:$H$522,$B549)),0)</f>
        <v>0.25</v>
      </c>
      <c r="G549" s="18">
        <f t="shared" ref="G549:G554" si="50">AVERAGE(D549:F549)</f>
        <v>8.3333333333333329E-2</v>
      </c>
      <c r="J549" s="23" t="s">
        <v>41</v>
      </c>
    </row>
    <row r="550" spans="2:12" x14ac:dyDescent="0.25">
      <c r="B550" s="149" t="s">
        <v>933</v>
      </c>
      <c r="C550" s="150"/>
      <c r="D550" s="18">
        <f t="shared" si="47"/>
        <v>0.25</v>
      </c>
      <c r="E550" s="18">
        <f t="shared" si="48"/>
        <v>0.58333333333333337</v>
      </c>
      <c r="F550" s="18">
        <f t="shared" si="49"/>
        <v>0.41666666666666669</v>
      </c>
      <c r="G550" s="18">
        <f t="shared" si="50"/>
        <v>0.41666666666666669</v>
      </c>
    </row>
    <row r="551" spans="2:12" x14ac:dyDescent="0.25">
      <c r="B551" s="149" t="s">
        <v>934</v>
      </c>
      <c r="C551" s="150"/>
      <c r="D551" s="18">
        <f t="shared" si="47"/>
        <v>0.375</v>
      </c>
      <c r="E551" s="18">
        <f t="shared" si="48"/>
        <v>0.5</v>
      </c>
      <c r="F551" s="18">
        <f t="shared" si="49"/>
        <v>0.25</v>
      </c>
      <c r="G551" s="18">
        <f t="shared" si="50"/>
        <v>0.375</v>
      </c>
      <c r="J551" s="14" t="s">
        <v>891</v>
      </c>
    </row>
    <row r="552" spans="2:12" x14ac:dyDescent="0.25">
      <c r="B552" s="149" t="s">
        <v>935</v>
      </c>
      <c r="C552" s="150"/>
      <c r="D552" s="18">
        <f t="shared" si="47"/>
        <v>0</v>
      </c>
      <c r="E552" s="18">
        <f t="shared" si="48"/>
        <v>0.2857142857142857</v>
      </c>
      <c r="F552" s="18">
        <f t="shared" si="49"/>
        <v>0.2857142857142857</v>
      </c>
      <c r="G552" s="18">
        <f t="shared" si="50"/>
        <v>0.19047619047619047</v>
      </c>
      <c r="J552" s="14" t="s">
        <v>44</v>
      </c>
      <c r="L552" s="6" t="s">
        <v>45</v>
      </c>
    </row>
    <row r="553" spans="2:12" x14ac:dyDescent="0.25">
      <c r="B553" s="149" t="s">
        <v>936</v>
      </c>
      <c r="C553" s="150"/>
      <c r="D553" s="18">
        <f t="shared" si="47"/>
        <v>0.66666666666666663</v>
      </c>
      <c r="E553" s="18">
        <f t="shared" si="48"/>
        <v>0.83333333333333337</v>
      </c>
      <c r="F553" s="18">
        <f t="shared" si="49"/>
        <v>0</v>
      </c>
      <c r="G553" s="18">
        <f t="shared" si="50"/>
        <v>0.5</v>
      </c>
      <c r="J553" s="14" t="s">
        <v>896</v>
      </c>
    </row>
    <row r="554" spans="2:12" x14ac:dyDescent="0.25">
      <c r="B554" s="149" t="s">
        <v>937</v>
      </c>
      <c r="C554" s="150"/>
      <c r="D554" s="18">
        <f t="shared" si="47"/>
        <v>0.25</v>
      </c>
      <c r="E554" s="18">
        <f t="shared" si="48"/>
        <v>0.375</v>
      </c>
      <c r="F554" s="18">
        <f t="shared" si="49"/>
        <v>0.375</v>
      </c>
      <c r="G554" s="18">
        <f t="shared" si="50"/>
        <v>0.33333333333333331</v>
      </c>
    </row>
    <row r="556" spans="2:12" x14ac:dyDescent="0.25">
      <c r="C556" s="28" t="s">
        <v>882</v>
      </c>
      <c r="D556" s="18">
        <f>AVERAGE(D549:D555)</f>
        <v>0.25694444444444442</v>
      </c>
      <c r="E556" s="18">
        <f>AVERAGE(E549:E555)</f>
        <v>0.42956349206349209</v>
      </c>
      <c r="F556" s="18">
        <f>AVERAGE(F549:F555)</f>
        <v>0.26289682539682541</v>
      </c>
      <c r="G556" s="18">
        <f>AVERAGE(G549:G555)</f>
        <v>0.31646825396825395</v>
      </c>
    </row>
    <row r="558" spans="2:12" ht="12" customHeight="1" x14ac:dyDescent="0.25">
      <c r="B558" s="23" t="s">
        <v>901</v>
      </c>
    </row>
    <row r="560" spans="2:12" x14ac:dyDescent="0.25">
      <c r="B560" s="23" t="s">
        <v>46</v>
      </c>
    </row>
    <row r="562" spans="2:18" x14ac:dyDescent="0.25">
      <c r="C562" s="6" t="s">
        <v>47</v>
      </c>
      <c r="E562" s="26"/>
      <c r="F562" s="7" t="s">
        <v>48</v>
      </c>
      <c r="G562" s="27">
        <v>0.6</v>
      </c>
    </row>
    <row r="563" spans="2:18" x14ac:dyDescent="0.25">
      <c r="E563" s="25"/>
      <c r="F563" s="7" t="s">
        <v>49</v>
      </c>
      <c r="G563" s="27">
        <v>0.4</v>
      </c>
      <c r="H563" s="7" t="s">
        <v>50</v>
      </c>
      <c r="I563" s="7" t="s">
        <v>51</v>
      </c>
      <c r="J563" s="27">
        <v>0.6</v>
      </c>
    </row>
    <row r="564" spans="2:18" x14ac:dyDescent="0.25">
      <c r="E564" s="24"/>
      <c r="F564" s="7" t="s">
        <v>52</v>
      </c>
      <c r="G564" s="27">
        <v>0.4</v>
      </c>
    </row>
    <row r="566" spans="2:18" x14ac:dyDescent="0.25">
      <c r="J566" s="153" t="s">
        <v>879</v>
      </c>
      <c r="K566" s="153"/>
      <c r="L566" s="153"/>
      <c r="M566" s="152" t="s">
        <v>880</v>
      </c>
      <c r="N566" s="152"/>
      <c r="O566" s="152"/>
      <c r="P566" s="153" t="s">
        <v>881</v>
      </c>
      <c r="Q566" s="153"/>
      <c r="R566" s="153"/>
    </row>
    <row r="567" spans="2:18" s="16" customFormat="1" ht="24" x14ac:dyDescent="0.25">
      <c r="B567" s="41" t="s">
        <v>1311</v>
      </c>
      <c r="C567" s="151" t="s">
        <v>1027</v>
      </c>
      <c r="D567" s="151"/>
      <c r="E567" s="151"/>
      <c r="F567" s="151" t="s">
        <v>875</v>
      </c>
      <c r="G567" s="151"/>
      <c r="H567" s="41" t="s">
        <v>930</v>
      </c>
      <c r="I567" s="41" t="s">
        <v>91</v>
      </c>
      <c r="J567" s="32" t="s">
        <v>38</v>
      </c>
      <c r="K567" s="32" t="s">
        <v>39</v>
      </c>
      <c r="L567" s="22" t="s">
        <v>40</v>
      </c>
      <c r="M567" s="21" t="s">
        <v>38</v>
      </c>
      <c r="N567" s="21" t="s">
        <v>39</v>
      </c>
      <c r="O567" s="22" t="s">
        <v>40</v>
      </c>
      <c r="P567" s="32" t="s">
        <v>38</v>
      </c>
      <c r="Q567" s="32" t="s">
        <v>39</v>
      </c>
      <c r="R567" s="22" t="s">
        <v>40</v>
      </c>
    </row>
    <row r="568" spans="2:18" x14ac:dyDescent="0.25">
      <c r="B568" s="17">
        <v>348309</v>
      </c>
      <c r="C568" s="148" t="s">
        <v>164</v>
      </c>
      <c r="D568" s="148"/>
      <c r="E568" s="148"/>
      <c r="F568" s="51" t="s">
        <v>151</v>
      </c>
      <c r="G568" s="88"/>
      <c r="H568" s="51" t="s">
        <v>933</v>
      </c>
      <c r="I568" s="17" t="s">
        <v>61</v>
      </c>
      <c r="J568" s="31">
        <v>495</v>
      </c>
      <c r="K568" s="31">
        <v>352</v>
      </c>
      <c r="L568" s="18">
        <f t="shared" ref="L568:L612" si="51">ABS((J568-K568)/J568)</f>
        <v>0.28888888888888886</v>
      </c>
      <c r="M568" s="31">
        <v>123</v>
      </c>
      <c r="N568" s="31">
        <v>126</v>
      </c>
      <c r="O568" s="18">
        <f t="shared" ref="O568:O612" si="52">ABS((M568-N568)/M568)</f>
        <v>2.4390243902439025E-2</v>
      </c>
      <c r="P568" s="31">
        <v>279</v>
      </c>
      <c r="Q568" s="31">
        <v>349</v>
      </c>
      <c r="R568" s="18">
        <f t="shared" ref="R568:R612" si="53">ABS((P568-Q568)/P568)</f>
        <v>0.25089605734767023</v>
      </c>
    </row>
    <row r="569" spans="2:18" x14ac:dyDescent="0.25">
      <c r="B569" s="17">
        <v>348526</v>
      </c>
      <c r="C569" s="148" t="s">
        <v>260</v>
      </c>
      <c r="D569" s="148"/>
      <c r="E569" s="148"/>
      <c r="F569" s="51" t="s">
        <v>103</v>
      </c>
      <c r="G569" s="88"/>
      <c r="H569" s="51" t="s">
        <v>932</v>
      </c>
      <c r="I569" s="17" t="s">
        <v>61</v>
      </c>
      <c r="J569" s="31">
        <v>195</v>
      </c>
      <c r="K569" s="31">
        <v>184</v>
      </c>
      <c r="L569" s="18">
        <f t="shared" si="51"/>
        <v>5.6410256410256411E-2</v>
      </c>
      <c r="M569" s="31">
        <v>446</v>
      </c>
      <c r="N569" s="31">
        <v>527</v>
      </c>
      <c r="O569" s="18">
        <f t="shared" si="52"/>
        <v>0.18161434977578475</v>
      </c>
      <c r="P569" s="31">
        <v>291</v>
      </c>
      <c r="Q569" s="31">
        <v>324</v>
      </c>
      <c r="R569" s="18">
        <f t="shared" si="53"/>
        <v>0.1134020618556701</v>
      </c>
    </row>
    <row r="570" spans="2:18" x14ac:dyDescent="0.25">
      <c r="B570" s="17">
        <v>348299</v>
      </c>
      <c r="C570" s="148" t="s">
        <v>113</v>
      </c>
      <c r="D570" s="148"/>
      <c r="E570" s="148"/>
      <c r="F570" s="51" t="s">
        <v>82</v>
      </c>
      <c r="G570" s="88"/>
      <c r="H570" s="51" t="s">
        <v>936</v>
      </c>
      <c r="I570" s="17" t="s">
        <v>61</v>
      </c>
      <c r="J570" s="31">
        <v>464</v>
      </c>
      <c r="K570" s="31">
        <v>474</v>
      </c>
      <c r="L570" s="18">
        <f t="shared" si="51"/>
        <v>2.1551724137931036E-2</v>
      </c>
      <c r="M570" s="31">
        <v>449</v>
      </c>
      <c r="N570" s="31">
        <v>535</v>
      </c>
      <c r="O570" s="18">
        <f t="shared" si="52"/>
        <v>0.19153674832962139</v>
      </c>
      <c r="P570" s="31">
        <v>269</v>
      </c>
      <c r="Q570" s="31">
        <v>326</v>
      </c>
      <c r="R570" s="18">
        <f t="shared" si="53"/>
        <v>0.21189591078066913</v>
      </c>
    </row>
    <row r="571" spans="2:18" x14ac:dyDescent="0.25">
      <c r="B571" s="17">
        <v>362717</v>
      </c>
      <c r="C571" s="148" t="s">
        <v>555</v>
      </c>
      <c r="D571" s="148"/>
      <c r="E571" s="148"/>
      <c r="F571" s="51" t="s">
        <v>60</v>
      </c>
      <c r="G571" s="88"/>
      <c r="H571" s="51" t="s">
        <v>937</v>
      </c>
      <c r="I571" s="17" t="s">
        <v>61</v>
      </c>
      <c r="J571" s="31">
        <v>276</v>
      </c>
      <c r="K571" s="31">
        <v>312</v>
      </c>
      <c r="L571" s="18">
        <f t="shared" si="51"/>
        <v>0.13043478260869565</v>
      </c>
      <c r="M571" s="31">
        <v>195</v>
      </c>
      <c r="N571" s="31">
        <v>188</v>
      </c>
      <c r="O571" s="18">
        <f t="shared" si="52"/>
        <v>3.5897435897435895E-2</v>
      </c>
      <c r="P571" s="31">
        <v>331</v>
      </c>
      <c r="Q571" s="31">
        <v>292</v>
      </c>
      <c r="R571" s="18">
        <f t="shared" si="53"/>
        <v>0.11782477341389729</v>
      </c>
    </row>
    <row r="572" spans="2:18" x14ac:dyDescent="0.25">
      <c r="B572" s="17">
        <v>348680</v>
      </c>
      <c r="C572" s="148" t="s">
        <v>221</v>
      </c>
      <c r="D572" s="148"/>
      <c r="E572" s="148"/>
      <c r="F572" s="51" t="s">
        <v>103</v>
      </c>
      <c r="G572" s="88"/>
      <c r="H572" s="51" t="s">
        <v>937</v>
      </c>
      <c r="I572" s="17" t="s">
        <v>61</v>
      </c>
      <c r="J572" s="31">
        <v>309</v>
      </c>
      <c r="K572" s="31">
        <v>309</v>
      </c>
      <c r="L572" s="18">
        <f t="shared" si="51"/>
        <v>0</v>
      </c>
      <c r="M572" s="31">
        <v>473</v>
      </c>
      <c r="N572" s="31">
        <v>521</v>
      </c>
      <c r="O572" s="18">
        <f t="shared" si="52"/>
        <v>0.1014799154334038</v>
      </c>
      <c r="P572" s="31">
        <v>173</v>
      </c>
      <c r="Q572" s="31">
        <v>130</v>
      </c>
      <c r="R572" s="18">
        <f t="shared" si="53"/>
        <v>0.24855491329479767</v>
      </c>
    </row>
    <row r="573" spans="2:18" x14ac:dyDescent="0.25">
      <c r="B573" s="17">
        <v>348772</v>
      </c>
      <c r="C573" s="148" t="s">
        <v>289</v>
      </c>
      <c r="D573" s="148"/>
      <c r="E573" s="148"/>
      <c r="F573" s="51" t="s">
        <v>60</v>
      </c>
      <c r="G573" s="88"/>
      <c r="H573" s="51" t="s">
        <v>933</v>
      </c>
      <c r="I573" s="17" t="s">
        <v>61</v>
      </c>
      <c r="J573" s="31">
        <v>378</v>
      </c>
      <c r="K573" s="31">
        <v>465</v>
      </c>
      <c r="L573" s="18">
        <f t="shared" si="51"/>
        <v>0.23015873015873015</v>
      </c>
      <c r="M573" s="31">
        <v>333</v>
      </c>
      <c r="N573" s="31">
        <v>284</v>
      </c>
      <c r="O573" s="18">
        <f t="shared" si="52"/>
        <v>0.14714714714714713</v>
      </c>
      <c r="P573" s="31">
        <v>478</v>
      </c>
      <c r="Q573" s="31">
        <v>392</v>
      </c>
      <c r="R573" s="18">
        <f t="shared" si="53"/>
        <v>0.1799163179916318</v>
      </c>
    </row>
    <row r="574" spans="2:18" x14ac:dyDescent="0.25">
      <c r="B574" s="17">
        <v>347663</v>
      </c>
      <c r="C574" s="148" t="s">
        <v>547</v>
      </c>
      <c r="D574" s="148"/>
      <c r="E574" s="148"/>
      <c r="F574" s="51" t="s">
        <v>103</v>
      </c>
      <c r="G574" s="88"/>
      <c r="H574" s="51" t="s">
        <v>937</v>
      </c>
      <c r="I574" s="17" t="s">
        <v>61</v>
      </c>
      <c r="J574" s="31">
        <v>122</v>
      </c>
      <c r="K574" s="31">
        <v>115</v>
      </c>
      <c r="L574" s="18">
        <f t="shared" si="51"/>
        <v>5.737704918032787E-2</v>
      </c>
      <c r="M574" s="31">
        <v>272</v>
      </c>
      <c r="N574" s="31">
        <v>324</v>
      </c>
      <c r="O574" s="18">
        <f t="shared" si="52"/>
        <v>0.19117647058823528</v>
      </c>
      <c r="P574" s="31">
        <v>137</v>
      </c>
      <c r="Q574" s="31">
        <v>154</v>
      </c>
      <c r="R574" s="18">
        <f t="shared" si="53"/>
        <v>0.12408759124087591</v>
      </c>
    </row>
    <row r="575" spans="2:18" x14ac:dyDescent="0.25">
      <c r="B575" s="17">
        <v>364299</v>
      </c>
      <c r="C575" s="148" t="s">
        <v>570</v>
      </c>
      <c r="D575" s="148"/>
      <c r="E575" s="148"/>
      <c r="F575" s="51" t="s">
        <v>63</v>
      </c>
      <c r="G575" s="88"/>
      <c r="H575" s="51" t="s">
        <v>936</v>
      </c>
      <c r="I575" s="17" t="s">
        <v>61</v>
      </c>
      <c r="J575" s="31">
        <v>126</v>
      </c>
      <c r="K575" s="31">
        <v>89</v>
      </c>
      <c r="L575" s="18">
        <f t="shared" si="51"/>
        <v>0.29365079365079366</v>
      </c>
      <c r="M575" s="31">
        <v>356</v>
      </c>
      <c r="N575" s="31">
        <v>449</v>
      </c>
      <c r="O575" s="18">
        <f t="shared" si="52"/>
        <v>0.2612359550561798</v>
      </c>
      <c r="P575" s="31">
        <v>219</v>
      </c>
      <c r="Q575" s="31">
        <v>276</v>
      </c>
      <c r="R575" s="18">
        <f t="shared" si="53"/>
        <v>0.26027397260273971</v>
      </c>
    </row>
    <row r="576" spans="2:18" x14ac:dyDescent="0.25">
      <c r="B576" s="17">
        <v>347707</v>
      </c>
      <c r="C576" s="148" t="s">
        <v>230</v>
      </c>
      <c r="D576" s="148"/>
      <c r="E576" s="148"/>
      <c r="F576" s="51" t="s">
        <v>70</v>
      </c>
      <c r="G576" s="88"/>
      <c r="H576" s="51" t="s">
        <v>937</v>
      </c>
      <c r="I576" s="17" t="s">
        <v>61</v>
      </c>
      <c r="J576" s="31">
        <v>158</v>
      </c>
      <c r="K576" s="31">
        <v>111</v>
      </c>
      <c r="L576" s="18">
        <f t="shared" si="51"/>
        <v>0.29746835443037972</v>
      </c>
      <c r="M576" s="31">
        <v>396</v>
      </c>
      <c r="N576" s="31">
        <v>309</v>
      </c>
      <c r="O576" s="18">
        <f t="shared" si="52"/>
        <v>0.2196969696969697</v>
      </c>
      <c r="P576" s="31">
        <v>118</v>
      </c>
      <c r="Q576" s="31">
        <v>150</v>
      </c>
      <c r="R576" s="18">
        <f t="shared" si="53"/>
        <v>0.2711864406779661</v>
      </c>
    </row>
    <row r="577" spans="2:18" x14ac:dyDescent="0.25">
      <c r="B577" s="17">
        <v>369410</v>
      </c>
      <c r="C577" s="148" t="s">
        <v>867</v>
      </c>
      <c r="D577" s="148"/>
      <c r="E577" s="148"/>
      <c r="F577" s="51" t="s">
        <v>103</v>
      </c>
      <c r="G577" s="88"/>
      <c r="H577" s="51" t="s">
        <v>936</v>
      </c>
      <c r="I577" s="17" t="s">
        <v>61</v>
      </c>
      <c r="J577" s="31">
        <v>500</v>
      </c>
      <c r="K577" s="31">
        <v>445</v>
      </c>
      <c r="L577" s="18">
        <f t="shared" si="51"/>
        <v>0.11</v>
      </c>
      <c r="M577" s="31">
        <v>409</v>
      </c>
      <c r="N577" s="31">
        <v>442</v>
      </c>
      <c r="O577" s="18">
        <f t="shared" si="52"/>
        <v>8.0684596577017112E-2</v>
      </c>
      <c r="P577" s="31">
        <v>110</v>
      </c>
      <c r="Q577" s="31">
        <v>101</v>
      </c>
      <c r="R577" s="18">
        <f t="shared" si="53"/>
        <v>8.1818181818181818E-2</v>
      </c>
    </row>
    <row r="578" spans="2:18" x14ac:dyDescent="0.25">
      <c r="B578" s="17">
        <v>362713</v>
      </c>
      <c r="C578" s="148" t="s">
        <v>537</v>
      </c>
      <c r="D578" s="148"/>
      <c r="E578" s="148"/>
      <c r="F578" s="51" t="s">
        <v>60</v>
      </c>
      <c r="G578" s="88"/>
      <c r="H578" s="51" t="s">
        <v>934</v>
      </c>
      <c r="I578" s="17" t="s">
        <v>61</v>
      </c>
      <c r="J578" s="31">
        <v>323</v>
      </c>
      <c r="K578" s="31">
        <v>278</v>
      </c>
      <c r="L578" s="18">
        <f t="shared" si="51"/>
        <v>0.13931888544891641</v>
      </c>
      <c r="M578" s="31">
        <v>493</v>
      </c>
      <c r="N578" s="31">
        <v>415</v>
      </c>
      <c r="O578" s="18">
        <f t="shared" si="52"/>
        <v>0.15821501014198783</v>
      </c>
      <c r="P578" s="31">
        <v>335</v>
      </c>
      <c r="Q578" s="31">
        <v>255</v>
      </c>
      <c r="R578" s="18">
        <f t="shared" si="53"/>
        <v>0.23880597014925373</v>
      </c>
    </row>
    <row r="579" spans="2:18" x14ac:dyDescent="0.25">
      <c r="B579" s="17">
        <v>348473</v>
      </c>
      <c r="C579" s="148" t="s">
        <v>617</v>
      </c>
      <c r="D579" s="148"/>
      <c r="E579" s="148"/>
      <c r="F579" s="51" t="s">
        <v>74</v>
      </c>
      <c r="G579" s="88"/>
      <c r="H579" s="51" t="s">
        <v>936</v>
      </c>
      <c r="I579" s="17" t="s">
        <v>61</v>
      </c>
      <c r="J579" s="31">
        <v>494</v>
      </c>
      <c r="K579" s="31">
        <v>420</v>
      </c>
      <c r="L579" s="18">
        <f t="shared" si="51"/>
        <v>0.14979757085020243</v>
      </c>
      <c r="M579" s="31">
        <v>125</v>
      </c>
      <c r="N579" s="31">
        <v>160</v>
      </c>
      <c r="O579" s="18">
        <f t="shared" si="52"/>
        <v>0.28000000000000003</v>
      </c>
      <c r="P579" s="31">
        <v>223</v>
      </c>
      <c r="Q579" s="31">
        <v>203</v>
      </c>
      <c r="R579" s="18">
        <f t="shared" si="53"/>
        <v>8.9686098654708515E-2</v>
      </c>
    </row>
    <row r="580" spans="2:18" x14ac:dyDescent="0.25">
      <c r="B580" s="17">
        <v>364239</v>
      </c>
      <c r="C580" s="148" t="s">
        <v>674</v>
      </c>
      <c r="D580" s="148"/>
      <c r="E580" s="148"/>
      <c r="F580" s="51" t="s">
        <v>151</v>
      </c>
      <c r="G580" s="88"/>
      <c r="H580" s="51" t="s">
        <v>932</v>
      </c>
      <c r="I580" s="17" t="s">
        <v>61</v>
      </c>
      <c r="J580" s="31">
        <v>454</v>
      </c>
      <c r="K580" s="31">
        <v>395</v>
      </c>
      <c r="L580" s="18">
        <f t="shared" si="51"/>
        <v>0.12995594713656389</v>
      </c>
      <c r="M580" s="31">
        <v>414</v>
      </c>
      <c r="N580" s="31">
        <v>357</v>
      </c>
      <c r="O580" s="18">
        <f t="shared" si="52"/>
        <v>0.13768115942028986</v>
      </c>
      <c r="P580" s="31">
        <v>105</v>
      </c>
      <c r="Q580" s="31">
        <v>123</v>
      </c>
      <c r="R580" s="18">
        <f t="shared" si="53"/>
        <v>0.17142857142857143</v>
      </c>
    </row>
    <row r="581" spans="2:18" x14ac:dyDescent="0.25">
      <c r="B581" s="17">
        <v>348368</v>
      </c>
      <c r="C581" s="148" t="s">
        <v>90</v>
      </c>
      <c r="D581" s="148"/>
      <c r="E581" s="148"/>
      <c r="F581" s="51" t="s">
        <v>89</v>
      </c>
      <c r="G581" s="88"/>
      <c r="H581" s="51" t="s">
        <v>935</v>
      </c>
      <c r="I581" s="17" t="s">
        <v>61</v>
      </c>
      <c r="J581" s="31">
        <v>202</v>
      </c>
      <c r="K581" s="31">
        <v>233</v>
      </c>
      <c r="L581" s="18">
        <f t="shared" si="51"/>
        <v>0.15346534653465346</v>
      </c>
      <c r="M581" s="31">
        <v>397</v>
      </c>
      <c r="N581" s="31">
        <v>306</v>
      </c>
      <c r="O581" s="18">
        <f t="shared" si="52"/>
        <v>0.22921914357682618</v>
      </c>
      <c r="P581" s="31">
        <v>494</v>
      </c>
      <c r="Q581" s="31">
        <v>643</v>
      </c>
      <c r="R581" s="18">
        <f t="shared" si="53"/>
        <v>0.30161943319838058</v>
      </c>
    </row>
    <row r="582" spans="2:18" x14ac:dyDescent="0.25">
      <c r="B582" s="17">
        <v>362654</v>
      </c>
      <c r="C582" s="148" t="s">
        <v>202</v>
      </c>
      <c r="D582" s="148"/>
      <c r="E582" s="148"/>
      <c r="F582" s="51" t="s">
        <v>80</v>
      </c>
      <c r="G582" s="88"/>
      <c r="H582" s="51" t="s">
        <v>936</v>
      </c>
      <c r="I582" s="17" t="s">
        <v>61</v>
      </c>
      <c r="J582" s="31">
        <v>454</v>
      </c>
      <c r="K582" s="31">
        <v>509</v>
      </c>
      <c r="L582" s="18">
        <f t="shared" si="51"/>
        <v>0.1211453744493392</v>
      </c>
      <c r="M582" s="31">
        <v>416</v>
      </c>
      <c r="N582" s="31">
        <v>512</v>
      </c>
      <c r="O582" s="18">
        <f t="shared" si="52"/>
        <v>0.23076923076923078</v>
      </c>
      <c r="P582" s="31">
        <v>414</v>
      </c>
      <c r="Q582" s="31">
        <v>535</v>
      </c>
      <c r="R582" s="18">
        <f t="shared" si="53"/>
        <v>0.2922705314009662</v>
      </c>
    </row>
    <row r="583" spans="2:18" x14ac:dyDescent="0.25">
      <c r="B583" s="17">
        <v>347989</v>
      </c>
      <c r="C583" s="148" t="s">
        <v>253</v>
      </c>
      <c r="D583" s="148"/>
      <c r="E583" s="148"/>
      <c r="F583" s="51" t="s">
        <v>82</v>
      </c>
      <c r="G583" s="88"/>
      <c r="H583" s="51" t="s">
        <v>937</v>
      </c>
      <c r="I583" s="17" t="s">
        <v>61</v>
      </c>
      <c r="J583" s="31">
        <v>164</v>
      </c>
      <c r="K583" s="31">
        <v>155</v>
      </c>
      <c r="L583" s="18">
        <f t="shared" si="51"/>
        <v>5.4878048780487805E-2</v>
      </c>
      <c r="M583" s="31">
        <v>445</v>
      </c>
      <c r="N583" s="31">
        <v>441</v>
      </c>
      <c r="O583" s="18">
        <f t="shared" si="52"/>
        <v>8.988764044943821E-3</v>
      </c>
      <c r="P583" s="31">
        <v>393</v>
      </c>
      <c r="Q583" s="31">
        <v>500</v>
      </c>
      <c r="R583" s="18">
        <f t="shared" si="53"/>
        <v>0.27226463104325699</v>
      </c>
    </row>
    <row r="584" spans="2:18" x14ac:dyDescent="0.25">
      <c r="B584" s="17">
        <v>348144</v>
      </c>
      <c r="C584" s="148" t="s">
        <v>307</v>
      </c>
      <c r="D584" s="148"/>
      <c r="E584" s="148"/>
      <c r="F584" s="51" t="s">
        <v>63</v>
      </c>
      <c r="G584" s="88"/>
      <c r="H584" s="51" t="s">
        <v>933</v>
      </c>
      <c r="I584" s="17" t="s">
        <v>61</v>
      </c>
      <c r="J584" s="31">
        <v>423</v>
      </c>
      <c r="K584" s="31">
        <v>398</v>
      </c>
      <c r="L584" s="18">
        <f t="shared" si="51"/>
        <v>5.9101654846335699E-2</v>
      </c>
      <c r="M584" s="31">
        <v>471</v>
      </c>
      <c r="N584" s="31">
        <v>434</v>
      </c>
      <c r="O584" s="18">
        <f t="shared" si="52"/>
        <v>7.8556263269639062E-2</v>
      </c>
      <c r="P584" s="31">
        <v>225</v>
      </c>
      <c r="Q584" s="31">
        <v>194</v>
      </c>
      <c r="R584" s="18">
        <f t="shared" si="53"/>
        <v>0.13777777777777778</v>
      </c>
    </row>
    <row r="585" spans="2:18" x14ac:dyDescent="0.25">
      <c r="B585" s="17">
        <v>347742</v>
      </c>
      <c r="C585" s="148" t="s">
        <v>463</v>
      </c>
      <c r="D585" s="148"/>
      <c r="E585" s="148"/>
      <c r="F585" s="51" t="s">
        <v>103</v>
      </c>
      <c r="G585" s="88"/>
      <c r="H585" s="51" t="s">
        <v>936</v>
      </c>
      <c r="I585" s="17" t="s">
        <v>61</v>
      </c>
      <c r="J585" s="31">
        <v>338</v>
      </c>
      <c r="K585" s="31">
        <v>291</v>
      </c>
      <c r="L585" s="18">
        <f t="shared" si="51"/>
        <v>0.13905325443786981</v>
      </c>
      <c r="M585" s="31">
        <v>360</v>
      </c>
      <c r="N585" s="31">
        <v>458</v>
      </c>
      <c r="O585" s="18">
        <f t="shared" si="52"/>
        <v>0.2722222222222222</v>
      </c>
      <c r="P585" s="31">
        <v>500</v>
      </c>
      <c r="Q585" s="31">
        <v>560</v>
      </c>
      <c r="R585" s="18">
        <f t="shared" si="53"/>
        <v>0.12</v>
      </c>
    </row>
    <row r="586" spans="2:18" x14ac:dyDescent="0.25">
      <c r="B586" s="17">
        <v>362703</v>
      </c>
      <c r="C586" s="148" t="s">
        <v>229</v>
      </c>
      <c r="D586" s="148"/>
      <c r="E586" s="148"/>
      <c r="F586" s="51" t="s">
        <v>60</v>
      </c>
      <c r="G586" s="88"/>
      <c r="H586" s="51" t="s">
        <v>933</v>
      </c>
      <c r="I586" s="17" t="s">
        <v>61</v>
      </c>
      <c r="J586" s="31">
        <v>184</v>
      </c>
      <c r="K586" s="31">
        <v>173</v>
      </c>
      <c r="L586" s="18">
        <f t="shared" si="51"/>
        <v>5.9782608695652176E-2</v>
      </c>
      <c r="M586" s="31">
        <v>202</v>
      </c>
      <c r="N586" s="31">
        <v>249</v>
      </c>
      <c r="O586" s="18">
        <f t="shared" si="52"/>
        <v>0.23267326732673269</v>
      </c>
      <c r="P586" s="31">
        <v>354</v>
      </c>
      <c r="Q586" s="31">
        <v>411</v>
      </c>
      <c r="R586" s="18">
        <f t="shared" si="53"/>
        <v>0.16101694915254236</v>
      </c>
    </row>
    <row r="587" spans="2:18" x14ac:dyDescent="0.25">
      <c r="B587" s="17">
        <v>348631</v>
      </c>
      <c r="C587" s="148" t="s">
        <v>193</v>
      </c>
      <c r="D587" s="148"/>
      <c r="E587" s="148"/>
      <c r="F587" s="51" t="s">
        <v>103</v>
      </c>
      <c r="G587" s="88"/>
      <c r="H587" s="51" t="s">
        <v>933</v>
      </c>
      <c r="I587" s="17" t="s">
        <v>61</v>
      </c>
      <c r="J587" s="31">
        <v>309</v>
      </c>
      <c r="K587" s="31">
        <v>294</v>
      </c>
      <c r="L587" s="18">
        <f t="shared" si="51"/>
        <v>4.8543689320388349E-2</v>
      </c>
      <c r="M587" s="31">
        <v>136</v>
      </c>
      <c r="N587" s="31">
        <v>172</v>
      </c>
      <c r="O587" s="18">
        <f t="shared" si="52"/>
        <v>0.26470588235294118</v>
      </c>
      <c r="P587" s="31">
        <v>361</v>
      </c>
      <c r="Q587" s="31">
        <v>325</v>
      </c>
      <c r="R587" s="18">
        <f t="shared" si="53"/>
        <v>9.9722991689750698E-2</v>
      </c>
    </row>
    <row r="588" spans="2:18" x14ac:dyDescent="0.25">
      <c r="B588" s="17">
        <v>348609</v>
      </c>
      <c r="C588" s="148" t="s">
        <v>246</v>
      </c>
      <c r="D588" s="148"/>
      <c r="E588" s="148"/>
      <c r="F588" s="51" t="s">
        <v>76</v>
      </c>
      <c r="G588" s="88"/>
      <c r="H588" s="51" t="s">
        <v>937</v>
      </c>
      <c r="I588" s="17" t="s">
        <v>61</v>
      </c>
      <c r="J588" s="31">
        <v>392</v>
      </c>
      <c r="K588" s="31">
        <v>369</v>
      </c>
      <c r="L588" s="18">
        <f t="shared" si="51"/>
        <v>5.8673469387755105E-2</v>
      </c>
      <c r="M588" s="31">
        <v>396</v>
      </c>
      <c r="N588" s="31">
        <v>428</v>
      </c>
      <c r="O588" s="18">
        <f t="shared" si="52"/>
        <v>8.0808080808080815E-2</v>
      </c>
      <c r="P588" s="31">
        <v>447</v>
      </c>
      <c r="Q588" s="31">
        <v>559</v>
      </c>
      <c r="R588" s="18">
        <f t="shared" si="53"/>
        <v>0.2505592841163311</v>
      </c>
    </row>
    <row r="589" spans="2:18" x14ac:dyDescent="0.25">
      <c r="B589" s="17">
        <v>348377</v>
      </c>
      <c r="C589" s="148" t="s">
        <v>331</v>
      </c>
      <c r="D589" s="148"/>
      <c r="E589" s="148"/>
      <c r="F589" s="51" t="s">
        <v>60</v>
      </c>
      <c r="G589" s="88"/>
      <c r="H589" s="51" t="s">
        <v>937</v>
      </c>
      <c r="I589" s="17" t="s">
        <v>61</v>
      </c>
      <c r="J589" s="31">
        <v>200</v>
      </c>
      <c r="K589" s="31">
        <v>236</v>
      </c>
      <c r="L589" s="18">
        <f t="shared" si="51"/>
        <v>0.18</v>
      </c>
      <c r="M589" s="31">
        <v>350</v>
      </c>
      <c r="N589" s="31">
        <v>403</v>
      </c>
      <c r="O589" s="18">
        <f t="shared" si="52"/>
        <v>0.15142857142857144</v>
      </c>
      <c r="P589" s="31">
        <v>278</v>
      </c>
      <c r="Q589" s="31">
        <v>306</v>
      </c>
      <c r="R589" s="18">
        <f t="shared" si="53"/>
        <v>0.10071942446043165</v>
      </c>
    </row>
    <row r="590" spans="2:18" x14ac:dyDescent="0.25">
      <c r="B590" s="17">
        <v>347572</v>
      </c>
      <c r="C590" s="148" t="s">
        <v>660</v>
      </c>
      <c r="D590" s="148"/>
      <c r="E590" s="148"/>
      <c r="F590" s="51" t="s">
        <v>74</v>
      </c>
      <c r="G590" s="88"/>
      <c r="H590" s="51" t="s">
        <v>932</v>
      </c>
      <c r="I590" s="17" t="s">
        <v>61</v>
      </c>
      <c r="J590" s="31">
        <v>238</v>
      </c>
      <c r="K590" s="31">
        <v>296</v>
      </c>
      <c r="L590" s="18">
        <f t="shared" si="51"/>
        <v>0.24369747899159663</v>
      </c>
      <c r="M590" s="31">
        <v>172</v>
      </c>
      <c r="N590" s="31">
        <v>179</v>
      </c>
      <c r="O590" s="18">
        <f t="shared" si="52"/>
        <v>4.0697674418604654E-2</v>
      </c>
      <c r="P590" s="31">
        <v>184</v>
      </c>
      <c r="Q590" s="31">
        <v>175</v>
      </c>
      <c r="R590" s="18">
        <f t="shared" si="53"/>
        <v>4.8913043478260872E-2</v>
      </c>
    </row>
    <row r="591" spans="2:18" x14ac:dyDescent="0.25">
      <c r="B591" s="17">
        <v>353717</v>
      </c>
      <c r="C591" s="148" t="s">
        <v>140</v>
      </c>
      <c r="D591" s="148"/>
      <c r="E591" s="148"/>
      <c r="F591" s="51" t="s">
        <v>60</v>
      </c>
      <c r="G591" s="88"/>
      <c r="H591" s="51" t="s">
        <v>934</v>
      </c>
      <c r="I591" s="17" t="s">
        <v>61</v>
      </c>
      <c r="J591" s="31">
        <v>489</v>
      </c>
      <c r="K591" s="31">
        <v>421</v>
      </c>
      <c r="L591" s="18">
        <f t="shared" si="51"/>
        <v>0.13905930470347649</v>
      </c>
      <c r="M591" s="31">
        <v>492</v>
      </c>
      <c r="N591" s="31">
        <v>384</v>
      </c>
      <c r="O591" s="18">
        <f t="shared" si="52"/>
        <v>0.21951219512195122</v>
      </c>
      <c r="P591" s="31">
        <v>329</v>
      </c>
      <c r="Q591" s="31">
        <v>251</v>
      </c>
      <c r="R591" s="18">
        <f t="shared" si="53"/>
        <v>0.23708206686930092</v>
      </c>
    </row>
    <row r="592" spans="2:18" x14ac:dyDescent="0.25">
      <c r="B592" s="17">
        <v>348612</v>
      </c>
      <c r="C592" s="148" t="s">
        <v>802</v>
      </c>
      <c r="D592" s="148"/>
      <c r="E592" s="148"/>
      <c r="F592" s="51" t="s">
        <v>76</v>
      </c>
      <c r="G592" s="88"/>
      <c r="H592" s="51" t="s">
        <v>937</v>
      </c>
      <c r="I592" s="17" t="s">
        <v>61</v>
      </c>
      <c r="J592" s="31">
        <v>330</v>
      </c>
      <c r="K592" s="31">
        <v>264</v>
      </c>
      <c r="L592" s="18">
        <f t="shared" si="51"/>
        <v>0.2</v>
      </c>
      <c r="M592" s="31">
        <v>223</v>
      </c>
      <c r="N592" s="31">
        <v>219</v>
      </c>
      <c r="O592" s="18">
        <f t="shared" si="52"/>
        <v>1.7937219730941704E-2</v>
      </c>
      <c r="P592" s="31">
        <v>210</v>
      </c>
      <c r="Q592" s="31">
        <v>263</v>
      </c>
      <c r="R592" s="18">
        <f t="shared" si="53"/>
        <v>0.25238095238095237</v>
      </c>
    </row>
    <row r="593" spans="2:18" x14ac:dyDescent="0.25">
      <c r="B593" s="17">
        <v>348761</v>
      </c>
      <c r="C593" s="148" t="s">
        <v>387</v>
      </c>
      <c r="D593" s="148"/>
      <c r="E593" s="148"/>
      <c r="F593" s="51" t="s">
        <v>60</v>
      </c>
      <c r="G593" s="88"/>
      <c r="H593" s="51" t="s">
        <v>935</v>
      </c>
      <c r="I593" s="17" t="s">
        <v>61</v>
      </c>
      <c r="J593" s="31">
        <v>198</v>
      </c>
      <c r="K593" s="31">
        <v>214</v>
      </c>
      <c r="L593" s="18">
        <f t="shared" si="51"/>
        <v>8.0808080808080815E-2</v>
      </c>
      <c r="M593" s="31">
        <v>239</v>
      </c>
      <c r="N593" s="31">
        <v>259</v>
      </c>
      <c r="O593" s="18">
        <f t="shared" si="52"/>
        <v>8.3682008368200833E-2</v>
      </c>
      <c r="P593" s="31">
        <v>322</v>
      </c>
      <c r="Q593" s="31">
        <v>274</v>
      </c>
      <c r="R593" s="18">
        <f t="shared" si="53"/>
        <v>0.14906832298136646</v>
      </c>
    </row>
    <row r="594" spans="2:18" x14ac:dyDescent="0.25">
      <c r="B594" s="17">
        <v>367836</v>
      </c>
      <c r="C594" s="148" t="s">
        <v>730</v>
      </c>
      <c r="D594" s="148"/>
      <c r="E594" s="148"/>
      <c r="F594" s="51" t="s">
        <v>60</v>
      </c>
      <c r="G594" s="88"/>
      <c r="H594" s="51" t="s">
        <v>937</v>
      </c>
      <c r="I594" s="17" t="s">
        <v>61</v>
      </c>
      <c r="J594" s="31">
        <v>125</v>
      </c>
      <c r="K594" s="31">
        <v>107</v>
      </c>
      <c r="L594" s="18">
        <f t="shared" si="51"/>
        <v>0.14399999999999999</v>
      </c>
      <c r="M594" s="31">
        <v>463</v>
      </c>
      <c r="N594" s="31">
        <v>598</v>
      </c>
      <c r="O594" s="18">
        <f t="shared" si="52"/>
        <v>0.29157667386609071</v>
      </c>
      <c r="P594" s="31">
        <v>272</v>
      </c>
      <c r="Q594" s="31">
        <v>194</v>
      </c>
      <c r="R594" s="18">
        <f t="shared" si="53"/>
        <v>0.28676470588235292</v>
      </c>
    </row>
    <row r="595" spans="2:18" x14ac:dyDescent="0.25">
      <c r="B595" s="17">
        <v>348545</v>
      </c>
      <c r="C595" s="148" t="s">
        <v>225</v>
      </c>
      <c r="D595" s="148"/>
      <c r="E595" s="148"/>
      <c r="F595" s="51" t="s">
        <v>103</v>
      </c>
      <c r="G595" s="88"/>
      <c r="H595" s="51" t="s">
        <v>932</v>
      </c>
      <c r="I595" s="17" t="s">
        <v>61</v>
      </c>
      <c r="J595" s="31">
        <v>456</v>
      </c>
      <c r="K595" s="31">
        <v>461</v>
      </c>
      <c r="L595" s="18">
        <f t="shared" si="51"/>
        <v>1.0964912280701754E-2</v>
      </c>
      <c r="M595" s="31">
        <v>239</v>
      </c>
      <c r="N595" s="31">
        <v>235</v>
      </c>
      <c r="O595" s="18">
        <f t="shared" si="52"/>
        <v>1.6736401673640166E-2</v>
      </c>
      <c r="P595" s="31">
        <v>352</v>
      </c>
      <c r="Q595" s="31">
        <v>377</v>
      </c>
      <c r="R595" s="18">
        <f t="shared" si="53"/>
        <v>7.1022727272727279E-2</v>
      </c>
    </row>
    <row r="596" spans="2:18" x14ac:dyDescent="0.25">
      <c r="B596" s="17">
        <v>348544</v>
      </c>
      <c r="C596" s="148" t="s">
        <v>826</v>
      </c>
      <c r="D596" s="148"/>
      <c r="E596" s="148"/>
      <c r="F596" s="51" t="s">
        <v>74</v>
      </c>
      <c r="G596" s="88"/>
      <c r="H596" s="51" t="s">
        <v>935</v>
      </c>
      <c r="I596" s="17" t="s">
        <v>61</v>
      </c>
      <c r="J596" s="31">
        <v>259</v>
      </c>
      <c r="K596" s="31">
        <v>228</v>
      </c>
      <c r="L596" s="18">
        <f t="shared" si="51"/>
        <v>0.11969111969111969</v>
      </c>
      <c r="M596" s="31">
        <v>186</v>
      </c>
      <c r="N596" s="31">
        <v>144</v>
      </c>
      <c r="O596" s="18">
        <f t="shared" si="52"/>
        <v>0.22580645161290322</v>
      </c>
      <c r="P596" s="31">
        <v>266</v>
      </c>
      <c r="Q596" s="31">
        <v>232</v>
      </c>
      <c r="R596" s="18">
        <f t="shared" si="53"/>
        <v>0.12781954887218044</v>
      </c>
    </row>
    <row r="597" spans="2:18" x14ac:dyDescent="0.25">
      <c r="B597" s="17">
        <v>347859</v>
      </c>
      <c r="C597" s="148" t="s">
        <v>132</v>
      </c>
      <c r="D597" s="148"/>
      <c r="E597" s="148"/>
      <c r="F597" s="51" t="s">
        <v>76</v>
      </c>
      <c r="G597" s="88"/>
      <c r="H597" s="51" t="s">
        <v>932</v>
      </c>
      <c r="I597" s="17" t="s">
        <v>61</v>
      </c>
      <c r="J597" s="31">
        <v>191</v>
      </c>
      <c r="K597" s="31">
        <v>243</v>
      </c>
      <c r="L597" s="18">
        <f t="shared" si="51"/>
        <v>0.27225130890052357</v>
      </c>
      <c r="M597" s="31">
        <v>399</v>
      </c>
      <c r="N597" s="31">
        <v>336</v>
      </c>
      <c r="O597" s="18">
        <f t="shared" si="52"/>
        <v>0.15789473684210525</v>
      </c>
      <c r="P597" s="31">
        <v>122</v>
      </c>
      <c r="Q597" s="31">
        <v>98</v>
      </c>
      <c r="R597" s="18">
        <f t="shared" si="53"/>
        <v>0.19672131147540983</v>
      </c>
    </row>
    <row r="598" spans="2:18" x14ac:dyDescent="0.25">
      <c r="B598" s="17">
        <v>347859</v>
      </c>
      <c r="C598" s="148" t="s">
        <v>132</v>
      </c>
      <c r="D598" s="148"/>
      <c r="E598" s="148"/>
      <c r="F598" s="51" t="s">
        <v>76</v>
      </c>
      <c r="G598" s="88"/>
      <c r="H598" s="51" t="s">
        <v>936</v>
      </c>
      <c r="I598" s="17" t="s">
        <v>61</v>
      </c>
      <c r="J598" s="31">
        <v>407</v>
      </c>
      <c r="K598" s="31">
        <v>530</v>
      </c>
      <c r="L598" s="18">
        <f t="shared" si="51"/>
        <v>0.30221130221130221</v>
      </c>
      <c r="M598" s="31">
        <v>173</v>
      </c>
      <c r="N598" s="31">
        <v>201</v>
      </c>
      <c r="O598" s="18">
        <f t="shared" si="52"/>
        <v>0.16184971098265896</v>
      </c>
      <c r="P598" s="31">
        <v>452</v>
      </c>
      <c r="Q598" s="31">
        <v>565</v>
      </c>
      <c r="R598" s="18">
        <f t="shared" si="53"/>
        <v>0.25</v>
      </c>
    </row>
    <row r="599" spans="2:18" x14ac:dyDescent="0.25">
      <c r="B599" s="17">
        <v>347834</v>
      </c>
      <c r="C599" s="148" t="s">
        <v>119</v>
      </c>
      <c r="D599" s="148"/>
      <c r="E599" s="148"/>
      <c r="F599" s="51" t="s">
        <v>74</v>
      </c>
      <c r="G599" s="88"/>
      <c r="H599" s="51" t="s">
        <v>934</v>
      </c>
      <c r="I599" s="17" t="s">
        <v>61</v>
      </c>
      <c r="J599" s="31">
        <v>152</v>
      </c>
      <c r="K599" s="31">
        <v>139</v>
      </c>
      <c r="L599" s="18">
        <f t="shared" si="51"/>
        <v>8.5526315789473686E-2</v>
      </c>
      <c r="M599" s="31">
        <v>198</v>
      </c>
      <c r="N599" s="31">
        <v>139</v>
      </c>
      <c r="O599" s="18">
        <f t="shared" si="52"/>
        <v>0.29797979797979796</v>
      </c>
      <c r="P599" s="31">
        <v>424</v>
      </c>
      <c r="Q599" s="31">
        <v>429</v>
      </c>
      <c r="R599" s="18">
        <f t="shared" si="53"/>
        <v>1.179245283018868E-2</v>
      </c>
    </row>
    <row r="600" spans="2:18" x14ac:dyDescent="0.25">
      <c r="B600" s="17">
        <v>347865</v>
      </c>
      <c r="C600" s="148" t="s">
        <v>142</v>
      </c>
      <c r="D600" s="148"/>
      <c r="E600" s="148"/>
      <c r="F600" s="51" t="s">
        <v>72</v>
      </c>
      <c r="G600" s="88"/>
      <c r="H600" s="51" t="s">
        <v>935</v>
      </c>
      <c r="I600" s="17" t="s">
        <v>61</v>
      </c>
      <c r="J600" s="31">
        <v>161</v>
      </c>
      <c r="K600" s="31">
        <v>203</v>
      </c>
      <c r="L600" s="18">
        <f t="shared" si="51"/>
        <v>0.2608695652173913</v>
      </c>
      <c r="M600" s="31">
        <v>411</v>
      </c>
      <c r="N600" s="31">
        <v>321</v>
      </c>
      <c r="O600" s="18">
        <f t="shared" si="52"/>
        <v>0.21897810218978103</v>
      </c>
      <c r="P600" s="31">
        <v>124</v>
      </c>
      <c r="Q600" s="31">
        <v>100</v>
      </c>
      <c r="R600" s="18">
        <f t="shared" si="53"/>
        <v>0.19354838709677419</v>
      </c>
    </row>
    <row r="601" spans="2:18" x14ac:dyDescent="0.25">
      <c r="B601" s="17">
        <v>348025</v>
      </c>
      <c r="C601" s="148" t="s">
        <v>742</v>
      </c>
      <c r="D601" s="148"/>
      <c r="E601" s="148"/>
      <c r="F601" s="51" t="s">
        <v>65</v>
      </c>
      <c r="G601" s="88"/>
      <c r="H601" s="51" t="s">
        <v>934</v>
      </c>
      <c r="I601" s="17" t="s">
        <v>61</v>
      </c>
      <c r="J601" s="31">
        <v>247</v>
      </c>
      <c r="K601" s="31">
        <v>304</v>
      </c>
      <c r="L601" s="18">
        <f t="shared" si="51"/>
        <v>0.23076923076923078</v>
      </c>
      <c r="M601" s="31">
        <v>404</v>
      </c>
      <c r="N601" s="31">
        <v>368</v>
      </c>
      <c r="O601" s="18">
        <f t="shared" si="52"/>
        <v>8.9108910891089105E-2</v>
      </c>
      <c r="P601" s="31">
        <v>320</v>
      </c>
      <c r="Q601" s="31">
        <v>349</v>
      </c>
      <c r="R601" s="18">
        <f t="shared" si="53"/>
        <v>9.0624999999999997E-2</v>
      </c>
    </row>
    <row r="602" spans="2:18" x14ac:dyDescent="0.25">
      <c r="B602" s="17">
        <v>362661</v>
      </c>
      <c r="C602" s="148" t="s">
        <v>524</v>
      </c>
      <c r="D602" s="148"/>
      <c r="E602" s="148"/>
      <c r="F602" s="51" t="s">
        <v>60</v>
      </c>
      <c r="G602" s="88"/>
      <c r="H602" s="51" t="s">
        <v>933</v>
      </c>
      <c r="I602" s="17" t="s">
        <v>61</v>
      </c>
      <c r="J602" s="31">
        <v>382</v>
      </c>
      <c r="K602" s="31">
        <v>493</v>
      </c>
      <c r="L602" s="18">
        <f t="shared" si="51"/>
        <v>0.29057591623036649</v>
      </c>
      <c r="M602" s="31">
        <v>204</v>
      </c>
      <c r="N602" s="31">
        <v>202</v>
      </c>
      <c r="O602" s="18">
        <f t="shared" si="52"/>
        <v>9.8039215686274508E-3</v>
      </c>
      <c r="P602" s="31">
        <v>300</v>
      </c>
      <c r="Q602" s="31">
        <v>261</v>
      </c>
      <c r="R602" s="18">
        <f t="shared" si="53"/>
        <v>0.13</v>
      </c>
    </row>
    <row r="603" spans="2:18" x14ac:dyDescent="0.25">
      <c r="B603" s="17">
        <v>348436</v>
      </c>
      <c r="C603" s="148" t="s">
        <v>358</v>
      </c>
      <c r="D603" s="148"/>
      <c r="E603" s="148"/>
      <c r="F603" s="51" t="s">
        <v>60</v>
      </c>
      <c r="G603" s="88"/>
      <c r="H603" s="51" t="s">
        <v>932</v>
      </c>
      <c r="I603" s="17" t="s">
        <v>61</v>
      </c>
      <c r="J603" s="31">
        <v>391</v>
      </c>
      <c r="K603" s="31">
        <v>317</v>
      </c>
      <c r="L603" s="18">
        <f t="shared" si="51"/>
        <v>0.18925831202046037</v>
      </c>
      <c r="M603" s="31">
        <v>433</v>
      </c>
      <c r="N603" s="31">
        <v>529</v>
      </c>
      <c r="O603" s="18">
        <f t="shared" si="52"/>
        <v>0.22170900692840648</v>
      </c>
      <c r="P603" s="31">
        <v>422</v>
      </c>
      <c r="Q603" s="31">
        <v>452</v>
      </c>
      <c r="R603" s="18">
        <f t="shared" si="53"/>
        <v>7.1090047393364927E-2</v>
      </c>
    </row>
    <row r="604" spans="2:18" x14ac:dyDescent="0.25">
      <c r="B604" s="17">
        <v>348681</v>
      </c>
      <c r="C604" s="148" t="s">
        <v>637</v>
      </c>
      <c r="D604" s="148"/>
      <c r="E604" s="148"/>
      <c r="F604" s="51" t="s">
        <v>103</v>
      </c>
      <c r="G604" s="88"/>
      <c r="H604" s="51" t="s">
        <v>937</v>
      </c>
      <c r="I604" s="17" t="s">
        <v>61</v>
      </c>
      <c r="J604" s="31">
        <v>470</v>
      </c>
      <c r="K604" s="31">
        <v>353</v>
      </c>
      <c r="L604" s="18">
        <f t="shared" si="51"/>
        <v>0.24893617021276596</v>
      </c>
      <c r="M604" s="31">
        <v>260</v>
      </c>
      <c r="N604" s="31">
        <v>201</v>
      </c>
      <c r="O604" s="18">
        <f t="shared" si="52"/>
        <v>0.22692307692307692</v>
      </c>
      <c r="P604" s="31">
        <v>283</v>
      </c>
      <c r="Q604" s="31">
        <v>343</v>
      </c>
      <c r="R604" s="18">
        <f t="shared" si="53"/>
        <v>0.21201413427561838</v>
      </c>
    </row>
    <row r="605" spans="2:18" x14ac:dyDescent="0.25">
      <c r="B605" s="17">
        <v>362729</v>
      </c>
      <c r="C605" s="148" t="s">
        <v>815</v>
      </c>
      <c r="D605" s="148"/>
      <c r="E605" s="148"/>
      <c r="F605" s="51" t="s">
        <v>60</v>
      </c>
      <c r="G605" s="88"/>
      <c r="H605" s="51" t="s">
        <v>935</v>
      </c>
      <c r="I605" s="17" t="s">
        <v>61</v>
      </c>
      <c r="J605" s="31">
        <v>431</v>
      </c>
      <c r="K605" s="31">
        <v>324</v>
      </c>
      <c r="L605" s="18">
        <f t="shared" si="51"/>
        <v>0.24825986078886311</v>
      </c>
      <c r="M605" s="31">
        <v>336</v>
      </c>
      <c r="N605" s="31">
        <v>293</v>
      </c>
      <c r="O605" s="18">
        <f t="shared" si="52"/>
        <v>0.12797619047619047</v>
      </c>
      <c r="P605" s="31">
        <v>413</v>
      </c>
      <c r="Q605" s="31">
        <v>409</v>
      </c>
      <c r="R605" s="18">
        <f t="shared" si="53"/>
        <v>9.6852300242130755E-3</v>
      </c>
    </row>
    <row r="606" spans="2:18" x14ac:dyDescent="0.25">
      <c r="B606" s="17">
        <v>364373</v>
      </c>
      <c r="C606" s="148" t="s">
        <v>549</v>
      </c>
      <c r="D606" s="148"/>
      <c r="E606" s="148"/>
      <c r="F606" s="51" t="s">
        <v>103</v>
      </c>
      <c r="G606" s="88"/>
      <c r="H606" s="51" t="s">
        <v>933</v>
      </c>
      <c r="I606" s="17" t="s">
        <v>61</v>
      </c>
      <c r="J606" s="31">
        <v>481</v>
      </c>
      <c r="K606" s="31">
        <v>414</v>
      </c>
      <c r="L606" s="18">
        <f t="shared" si="51"/>
        <v>0.1392931392931393</v>
      </c>
      <c r="M606" s="31">
        <v>117</v>
      </c>
      <c r="N606" s="31">
        <v>133</v>
      </c>
      <c r="O606" s="18">
        <f t="shared" si="52"/>
        <v>0.13675213675213677</v>
      </c>
      <c r="P606" s="31">
        <v>269</v>
      </c>
      <c r="Q606" s="31">
        <v>213</v>
      </c>
      <c r="R606" s="18">
        <f t="shared" si="53"/>
        <v>0.20817843866171004</v>
      </c>
    </row>
    <row r="607" spans="2:18" x14ac:dyDescent="0.25">
      <c r="B607" s="17">
        <v>348028</v>
      </c>
      <c r="C607" s="148" t="s">
        <v>578</v>
      </c>
      <c r="D607" s="148"/>
      <c r="E607" s="148"/>
      <c r="F607" s="51" t="s">
        <v>65</v>
      </c>
      <c r="G607" s="88"/>
      <c r="H607" s="51" t="s">
        <v>932</v>
      </c>
      <c r="I607" s="17" t="s">
        <v>61</v>
      </c>
      <c r="J607" s="31">
        <v>316</v>
      </c>
      <c r="K607" s="31">
        <v>272</v>
      </c>
      <c r="L607" s="18">
        <f t="shared" si="51"/>
        <v>0.13924050632911392</v>
      </c>
      <c r="M607" s="31">
        <v>250</v>
      </c>
      <c r="N607" s="31">
        <v>215</v>
      </c>
      <c r="O607" s="18">
        <f t="shared" si="52"/>
        <v>0.14000000000000001</v>
      </c>
      <c r="P607" s="31">
        <v>465</v>
      </c>
      <c r="Q607" s="31">
        <v>447</v>
      </c>
      <c r="R607" s="18">
        <f t="shared" si="53"/>
        <v>3.870967741935484E-2</v>
      </c>
    </row>
    <row r="608" spans="2:18" x14ac:dyDescent="0.25">
      <c r="B608" s="17">
        <v>367719</v>
      </c>
      <c r="C608" s="148" t="s">
        <v>306</v>
      </c>
      <c r="D608" s="148"/>
      <c r="E608" s="148"/>
      <c r="F608" s="51" t="s">
        <v>70</v>
      </c>
      <c r="G608" s="88"/>
      <c r="H608" s="51" t="s">
        <v>933</v>
      </c>
      <c r="I608" s="17" t="s">
        <v>61</v>
      </c>
      <c r="J608" s="31">
        <v>239</v>
      </c>
      <c r="K608" s="31">
        <v>173</v>
      </c>
      <c r="L608" s="18">
        <f t="shared" si="51"/>
        <v>0.27615062761506276</v>
      </c>
      <c r="M608" s="31">
        <v>155</v>
      </c>
      <c r="N608" s="31">
        <v>115</v>
      </c>
      <c r="O608" s="18">
        <f t="shared" si="52"/>
        <v>0.25806451612903225</v>
      </c>
      <c r="P608" s="31">
        <v>144</v>
      </c>
      <c r="Q608" s="31">
        <v>175</v>
      </c>
      <c r="R608" s="18">
        <f t="shared" si="53"/>
        <v>0.21527777777777779</v>
      </c>
    </row>
    <row r="609" spans="2:18" x14ac:dyDescent="0.25">
      <c r="B609" s="17">
        <v>362729</v>
      </c>
      <c r="C609" s="148" t="s">
        <v>815</v>
      </c>
      <c r="D609" s="148"/>
      <c r="E609" s="148"/>
      <c r="F609" s="51" t="s">
        <v>60</v>
      </c>
      <c r="G609" s="88"/>
      <c r="H609" s="51" t="s">
        <v>932</v>
      </c>
      <c r="I609" s="17" t="s">
        <v>61</v>
      </c>
      <c r="J609" s="31">
        <v>447</v>
      </c>
      <c r="K609" s="31">
        <v>394</v>
      </c>
      <c r="L609" s="18">
        <f t="shared" si="51"/>
        <v>0.11856823266219239</v>
      </c>
      <c r="M609" s="31">
        <v>231</v>
      </c>
      <c r="N609" s="31">
        <v>252</v>
      </c>
      <c r="O609" s="18">
        <f t="shared" si="52"/>
        <v>9.0909090909090912E-2</v>
      </c>
      <c r="P609" s="31">
        <v>370</v>
      </c>
      <c r="Q609" s="31">
        <v>448</v>
      </c>
      <c r="R609" s="18">
        <f t="shared" si="53"/>
        <v>0.21081081081081082</v>
      </c>
    </row>
    <row r="610" spans="2:18" x14ac:dyDescent="0.25">
      <c r="B610" s="17">
        <v>348243</v>
      </c>
      <c r="C610" s="148" t="s">
        <v>62</v>
      </c>
      <c r="D610" s="148"/>
      <c r="E610" s="148"/>
      <c r="F610" s="51" t="s">
        <v>63</v>
      </c>
      <c r="G610" s="88"/>
      <c r="H610" s="51" t="s">
        <v>933</v>
      </c>
      <c r="I610" s="17" t="s">
        <v>61</v>
      </c>
      <c r="J610" s="31">
        <v>226</v>
      </c>
      <c r="K610" s="31">
        <v>290</v>
      </c>
      <c r="L610" s="18">
        <f t="shared" si="51"/>
        <v>0.2831858407079646</v>
      </c>
      <c r="M610" s="31">
        <v>239</v>
      </c>
      <c r="N610" s="31">
        <v>187</v>
      </c>
      <c r="O610" s="18">
        <f t="shared" si="52"/>
        <v>0.21757322175732219</v>
      </c>
      <c r="P610" s="31">
        <v>138</v>
      </c>
      <c r="Q610" s="31">
        <v>103</v>
      </c>
      <c r="R610" s="18">
        <f t="shared" si="53"/>
        <v>0.25362318840579712</v>
      </c>
    </row>
    <row r="611" spans="2:18" x14ac:dyDescent="0.25">
      <c r="B611" s="17">
        <v>348205</v>
      </c>
      <c r="C611" s="148" t="s">
        <v>346</v>
      </c>
      <c r="D611" s="148"/>
      <c r="E611" s="148"/>
      <c r="F611" s="51" t="s">
        <v>151</v>
      </c>
      <c r="G611" s="88"/>
      <c r="H611" s="51" t="s">
        <v>936</v>
      </c>
      <c r="I611" s="17" t="s">
        <v>61</v>
      </c>
      <c r="J611" s="31">
        <v>122</v>
      </c>
      <c r="K611" s="31">
        <v>109</v>
      </c>
      <c r="L611" s="18">
        <f t="shared" si="51"/>
        <v>0.10655737704918032</v>
      </c>
      <c r="M611" s="31">
        <v>351</v>
      </c>
      <c r="N611" s="31">
        <v>369</v>
      </c>
      <c r="O611" s="18">
        <f t="shared" si="52"/>
        <v>5.128205128205128E-2</v>
      </c>
      <c r="P611" s="31">
        <v>424</v>
      </c>
      <c r="Q611" s="31">
        <v>458</v>
      </c>
      <c r="R611" s="18">
        <f t="shared" si="53"/>
        <v>8.0188679245283015E-2</v>
      </c>
    </row>
    <row r="612" spans="2:18" x14ac:dyDescent="0.25">
      <c r="B612" s="17">
        <v>347595</v>
      </c>
      <c r="C612" s="148" t="s">
        <v>195</v>
      </c>
      <c r="D612" s="148"/>
      <c r="E612" s="148"/>
      <c r="F612" s="51" t="s">
        <v>103</v>
      </c>
      <c r="G612" s="88"/>
      <c r="H612" s="51" t="s">
        <v>935</v>
      </c>
      <c r="I612" s="17" t="s">
        <v>61</v>
      </c>
      <c r="J612" s="31">
        <v>145</v>
      </c>
      <c r="K612" s="31">
        <v>114</v>
      </c>
      <c r="L612" s="18">
        <f t="shared" si="51"/>
        <v>0.21379310344827587</v>
      </c>
      <c r="M612" s="31">
        <v>144</v>
      </c>
      <c r="N612" s="31">
        <v>152</v>
      </c>
      <c r="O612" s="18">
        <f t="shared" si="52"/>
        <v>5.5555555555555552E-2</v>
      </c>
      <c r="P612" s="31">
        <v>227</v>
      </c>
      <c r="Q612" s="31">
        <v>162</v>
      </c>
      <c r="R612" s="18">
        <f t="shared" si="53"/>
        <v>0.28634361233480177</v>
      </c>
    </row>
    <row r="614" spans="2:18" x14ac:dyDescent="0.25">
      <c r="B614" s="23" t="s">
        <v>876</v>
      </c>
    </row>
    <row r="616" spans="2:18" x14ac:dyDescent="0.25">
      <c r="D616" s="33" t="s">
        <v>879</v>
      </c>
      <c r="E616" s="33" t="s">
        <v>880</v>
      </c>
      <c r="F616" s="33" t="s">
        <v>881</v>
      </c>
    </row>
    <row r="617" spans="2:18" ht="24" x14ac:dyDescent="0.25">
      <c r="B617" s="151" t="s">
        <v>57</v>
      </c>
      <c r="C617" s="151"/>
      <c r="D617" s="22" t="s">
        <v>900</v>
      </c>
      <c r="E617" s="22" t="s">
        <v>900</v>
      </c>
      <c r="F617" s="22" t="s">
        <v>900</v>
      </c>
      <c r="G617" s="34" t="s">
        <v>883</v>
      </c>
    </row>
    <row r="618" spans="2:18" x14ac:dyDescent="0.25">
      <c r="B618" s="149" t="s">
        <v>60</v>
      </c>
      <c r="C618" s="150"/>
      <c r="D618" s="18">
        <f t="shared" ref="D618:D631" si="54">IFERROR(COUNTIFS($L$568:$L$612,"&lt;=10%",$F$568:$F$612,$B618)/(COUNTIFS($F$568:$F$612,$B618)),0)</f>
        <v>0.16666666666666666</v>
      </c>
      <c r="E618" s="18">
        <f>IFERROR(COUNTIFS($O$568:$O$612,"&lt;=10%",$F$568:$F$612,$B618)/(COUNTIFS($F$568:$F$612,$B618)),0)</f>
        <v>0.33333333333333331</v>
      </c>
      <c r="F618" s="18">
        <f t="shared" ref="F618:F631" si="55">IFERROR(COUNTIFS($R$568:$R$612,"&lt;=10%",$F$568:$F$612,$B618)/(COUNTIFS($F$568:$F$612,$B618)),0)</f>
        <v>0.16666666666666666</v>
      </c>
      <c r="G618" s="18">
        <f t="shared" ref="G618:G631" si="56">AVERAGE(D618:F618)</f>
        <v>0.22222222222222221</v>
      </c>
      <c r="J618" s="23" t="s">
        <v>41</v>
      </c>
    </row>
    <row r="619" spans="2:18" x14ac:dyDescent="0.25">
      <c r="B619" s="149" t="s">
        <v>63</v>
      </c>
      <c r="C619" s="150"/>
      <c r="D619" s="18">
        <f t="shared" si="54"/>
        <v>0.33333333333333331</v>
      </c>
      <c r="E619" s="18">
        <f t="shared" ref="E619:E631" si="57">IFERROR(COUNTIFS($O$568:$O$612,"&lt;=10%",$F$568:$F$612,$B619)/(COUNTIFS($F$568:$F$612,$B619)),0)</f>
        <v>0.33333333333333331</v>
      </c>
      <c r="F619" s="18">
        <f t="shared" si="55"/>
        <v>0</v>
      </c>
      <c r="G619" s="18">
        <f t="shared" si="56"/>
        <v>0.22222222222222221</v>
      </c>
    </row>
    <row r="620" spans="2:18" x14ac:dyDescent="0.25">
      <c r="B620" s="149" t="s">
        <v>65</v>
      </c>
      <c r="C620" s="150"/>
      <c r="D620" s="18">
        <f t="shared" si="54"/>
        <v>0</v>
      </c>
      <c r="E620" s="18">
        <f t="shared" si="57"/>
        <v>0.5</v>
      </c>
      <c r="F620" s="18">
        <f t="shared" si="55"/>
        <v>1</v>
      </c>
      <c r="G620" s="18">
        <f t="shared" si="56"/>
        <v>0.5</v>
      </c>
      <c r="J620" s="14" t="s">
        <v>891</v>
      </c>
    </row>
    <row r="621" spans="2:18" x14ac:dyDescent="0.25">
      <c r="B621" s="149" t="s">
        <v>68</v>
      </c>
      <c r="C621" s="150"/>
      <c r="D621" s="18">
        <f t="shared" si="54"/>
        <v>0</v>
      </c>
      <c r="E621" s="18">
        <f t="shared" si="57"/>
        <v>0</v>
      </c>
      <c r="F621" s="18">
        <f t="shared" si="55"/>
        <v>0</v>
      </c>
      <c r="G621" s="18">
        <f t="shared" si="56"/>
        <v>0</v>
      </c>
      <c r="J621" s="14" t="s">
        <v>44</v>
      </c>
      <c r="L621" s="6" t="s">
        <v>45</v>
      </c>
    </row>
    <row r="622" spans="2:18" x14ac:dyDescent="0.25">
      <c r="B622" s="149" t="s">
        <v>70</v>
      </c>
      <c r="C622" s="150"/>
      <c r="D622" s="18">
        <f t="shared" si="54"/>
        <v>0</v>
      </c>
      <c r="E622" s="18">
        <f t="shared" si="57"/>
        <v>0</v>
      </c>
      <c r="F622" s="18">
        <f t="shared" si="55"/>
        <v>0</v>
      </c>
      <c r="G622" s="18">
        <f t="shared" si="56"/>
        <v>0</v>
      </c>
      <c r="J622" s="14" t="s">
        <v>896</v>
      </c>
    </row>
    <row r="623" spans="2:18" x14ac:dyDescent="0.25">
      <c r="B623" s="149" t="s">
        <v>72</v>
      </c>
      <c r="C623" s="150"/>
      <c r="D623" s="18">
        <f t="shared" si="54"/>
        <v>0</v>
      </c>
      <c r="E623" s="18">
        <f t="shared" si="57"/>
        <v>0</v>
      </c>
      <c r="F623" s="18">
        <f t="shared" si="55"/>
        <v>0</v>
      </c>
      <c r="G623" s="18">
        <f t="shared" si="56"/>
        <v>0</v>
      </c>
    </row>
    <row r="624" spans="2:18" x14ac:dyDescent="0.25">
      <c r="B624" s="149" t="s">
        <v>74</v>
      </c>
      <c r="C624" s="150"/>
      <c r="D624" s="18">
        <f t="shared" si="54"/>
        <v>0.25</v>
      </c>
      <c r="E624" s="18">
        <f t="shared" si="57"/>
        <v>0.25</v>
      </c>
      <c r="F624" s="18">
        <f t="shared" si="55"/>
        <v>0.75</v>
      </c>
      <c r="G624" s="18">
        <f t="shared" si="56"/>
        <v>0.41666666666666669</v>
      </c>
    </row>
    <row r="625" spans="2:10" x14ac:dyDescent="0.25">
      <c r="B625" s="149" t="s">
        <v>76</v>
      </c>
      <c r="C625" s="150"/>
      <c r="D625" s="18">
        <f t="shared" si="54"/>
        <v>0.25</v>
      </c>
      <c r="E625" s="18">
        <f t="shared" si="57"/>
        <v>0.5</v>
      </c>
      <c r="F625" s="18">
        <f t="shared" si="55"/>
        <v>0</v>
      </c>
      <c r="G625" s="18">
        <f t="shared" si="56"/>
        <v>0.25</v>
      </c>
    </row>
    <row r="626" spans="2:10" x14ac:dyDescent="0.25">
      <c r="B626" s="149" t="s">
        <v>80</v>
      </c>
      <c r="C626" s="150"/>
      <c r="D626" s="18">
        <f t="shared" si="54"/>
        <v>0</v>
      </c>
      <c r="E626" s="18">
        <f t="shared" si="57"/>
        <v>0</v>
      </c>
      <c r="F626" s="18">
        <f t="shared" si="55"/>
        <v>0</v>
      </c>
      <c r="G626" s="18">
        <f t="shared" si="56"/>
        <v>0</v>
      </c>
    </row>
    <row r="627" spans="2:10" x14ac:dyDescent="0.25">
      <c r="B627" s="149" t="s">
        <v>82</v>
      </c>
      <c r="C627" s="150"/>
      <c r="D627" s="18">
        <f t="shared" si="54"/>
        <v>1</v>
      </c>
      <c r="E627" s="18">
        <f t="shared" si="57"/>
        <v>0.5</v>
      </c>
      <c r="F627" s="18">
        <f t="shared" si="55"/>
        <v>0</v>
      </c>
      <c r="G627" s="18">
        <f t="shared" si="56"/>
        <v>0.5</v>
      </c>
    </row>
    <row r="628" spans="2:10" x14ac:dyDescent="0.25">
      <c r="B628" s="149" t="s">
        <v>89</v>
      </c>
      <c r="C628" s="150"/>
      <c r="D628" s="18">
        <f t="shared" si="54"/>
        <v>0</v>
      </c>
      <c r="E628" s="18">
        <f t="shared" si="57"/>
        <v>0</v>
      </c>
      <c r="F628" s="18">
        <f t="shared" si="55"/>
        <v>0</v>
      </c>
      <c r="G628" s="18">
        <f t="shared" si="56"/>
        <v>0</v>
      </c>
    </row>
    <row r="629" spans="2:10" x14ac:dyDescent="0.25">
      <c r="B629" s="149" t="s">
        <v>103</v>
      </c>
      <c r="C629" s="150"/>
      <c r="D629" s="18">
        <f t="shared" si="54"/>
        <v>0.5</v>
      </c>
      <c r="E629" s="18">
        <f t="shared" si="57"/>
        <v>0.3</v>
      </c>
      <c r="F629" s="18">
        <f t="shared" si="55"/>
        <v>0.3</v>
      </c>
      <c r="G629" s="18">
        <f t="shared" si="56"/>
        <v>0.3666666666666667</v>
      </c>
    </row>
    <row r="630" spans="2:10" x14ac:dyDescent="0.25">
      <c r="B630" s="149" t="s">
        <v>151</v>
      </c>
      <c r="C630" s="150"/>
      <c r="D630" s="18">
        <f t="shared" si="54"/>
        <v>0</v>
      </c>
      <c r="E630" s="18">
        <f t="shared" si="57"/>
        <v>0.66666666666666663</v>
      </c>
      <c r="F630" s="18">
        <f t="shared" si="55"/>
        <v>0.33333333333333331</v>
      </c>
      <c r="G630" s="18">
        <f t="shared" si="56"/>
        <v>0.33333333333333331</v>
      </c>
    </row>
    <row r="631" spans="2:10" x14ac:dyDescent="0.25">
      <c r="B631" s="149" t="s">
        <v>201</v>
      </c>
      <c r="C631" s="150"/>
      <c r="D631" s="18">
        <f t="shared" si="54"/>
        <v>0</v>
      </c>
      <c r="E631" s="18">
        <f t="shared" si="57"/>
        <v>0</v>
      </c>
      <c r="F631" s="18">
        <f t="shared" si="55"/>
        <v>0</v>
      </c>
      <c r="G631" s="18">
        <f t="shared" si="56"/>
        <v>0</v>
      </c>
    </row>
    <row r="633" spans="2:10" x14ac:dyDescent="0.25">
      <c r="C633" s="28" t="s">
        <v>882</v>
      </c>
      <c r="D633" s="18">
        <f>AVERAGE(D618:D632)</f>
        <v>0.17857142857142858</v>
      </c>
      <c r="E633" s="18">
        <f>AVERAGE(E618:E632)</f>
        <v>0.24166666666666664</v>
      </c>
      <c r="F633" s="18">
        <f>AVERAGE(F618:F632)</f>
        <v>0.18214285714285716</v>
      </c>
      <c r="G633" s="18">
        <f>AVERAGE(G618:G632)</f>
        <v>0.2007936507936508</v>
      </c>
    </row>
    <row r="635" spans="2:10" x14ac:dyDescent="0.25">
      <c r="B635" s="23" t="s">
        <v>939</v>
      </c>
    </row>
    <row r="637" spans="2:10" x14ac:dyDescent="0.25">
      <c r="D637" s="33" t="s">
        <v>879</v>
      </c>
      <c r="E637" s="33" t="s">
        <v>880</v>
      </c>
      <c r="F637" s="33" t="s">
        <v>881</v>
      </c>
    </row>
    <row r="638" spans="2:10" ht="24" x14ac:dyDescent="0.25">
      <c r="B638" s="151" t="s">
        <v>940</v>
      </c>
      <c r="C638" s="151"/>
      <c r="D638" s="22" t="s">
        <v>900</v>
      </c>
      <c r="E638" s="22" t="s">
        <v>900</v>
      </c>
      <c r="F638" s="22" t="s">
        <v>900</v>
      </c>
      <c r="G638" s="34" t="s">
        <v>883</v>
      </c>
    </row>
    <row r="639" spans="2:10" x14ac:dyDescent="0.25">
      <c r="B639" s="149" t="s">
        <v>932</v>
      </c>
      <c r="C639" s="150"/>
      <c r="D639" s="18">
        <f t="shared" ref="D639:D644" si="58">IFERROR(COUNTIFS($L$568:$L$612,"&lt;=10%",$H$568:$H$612,$B639)/(COUNTIFS($H$568:$H$612,$B639)),0)</f>
        <v>0.25</v>
      </c>
      <c r="E639" s="18">
        <f t="shared" ref="E639:E644" si="59">IFERROR(COUNTIFS($O$568:$O$612,"&lt;=10%",$H$568:$H$612,$B639)/(COUNTIFS($H$568:$H$612,$B639)),0)</f>
        <v>0.375</v>
      </c>
      <c r="F639" s="18">
        <f t="shared" ref="F639:F644" si="60">IFERROR(COUNTIFS($R$568:$R$612,"&lt;=10%",$H$568:$H$612,$B639)/(COUNTIFS($H$568:$H$612,$B639)),0)</f>
        <v>0.5</v>
      </c>
      <c r="G639" s="18">
        <f t="shared" ref="G639:G644" si="61">AVERAGE(D639:F639)</f>
        <v>0.375</v>
      </c>
      <c r="J639" s="23" t="s">
        <v>41</v>
      </c>
    </row>
    <row r="640" spans="2:10" x14ac:dyDescent="0.25">
      <c r="B640" s="149" t="s">
        <v>933</v>
      </c>
      <c r="C640" s="150"/>
      <c r="D640" s="18">
        <f t="shared" si="58"/>
        <v>0.33333333333333331</v>
      </c>
      <c r="E640" s="18">
        <f t="shared" si="59"/>
        <v>0.33333333333333331</v>
      </c>
      <c r="F640" s="18">
        <f t="shared" si="60"/>
        <v>0.1111111111111111</v>
      </c>
      <c r="G640" s="18">
        <f t="shared" si="61"/>
        <v>0.25925925925925924</v>
      </c>
    </row>
    <row r="641" spans="2:18" x14ac:dyDescent="0.25">
      <c r="B641" s="149" t="s">
        <v>934</v>
      </c>
      <c r="C641" s="150"/>
      <c r="D641" s="18">
        <f t="shared" si="58"/>
        <v>0.25</v>
      </c>
      <c r="E641" s="18">
        <f t="shared" si="59"/>
        <v>0.25</v>
      </c>
      <c r="F641" s="18">
        <f t="shared" si="60"/>
        <v>0.5</v>
      </c>
      <c r="G641" s="18">
        <f t="shared" si="61"/>
        <v>0.33333333333333331</v>
      </c>
      <c r="J641" s="14" t="s">
        <v>891</v>
      </c>
    </row>
    <row r="642" spans="2:18" x14ac:dyDescent="0.25">
      <c r="B642" s="149" t="s">
        <v>935</v>
      </c>
      <c r="C642" s="150"/>
      <c r="D642" s="18">
        <f t="shared" si="58"/>
        <v>0.16666666666666666</v>
      </c>
      <c r="E642" s="18">
        <f t="shared" si="59"/>
        <v>0.33333333333333331</v>
      </c>
      <c r="F642" s="18">
        <f t="shared" si="60"/>
        <v>0.16666666666666666</v>
      </c>
      <c r="G642" s="18">
        <f t="shared" si="61"/>
        <v>0.22222222222222221</v>
      </c>
      <c r="J642" s="14" t="s">
        <v>44</v>
      </c>
      <c r="L642" s="6" t="s">
        <v>45</v>
      </c>
    </row>
    <row r="643" spans="2:18" x14ac:dyDescent="0.25">
      <c r="B643" s="149" t="s">
        <v>936</v>
      </c>
      <c r="C643" s="150"/>
      <c r="D643" s="18">
        <f t="shared" si="58"/>
        <v>0.125</v>
      </c>
      <c r="E643" s="18">
        <f t="shared" si="59"/>
        <v>0.25</v>
      </c>
      <c r="F643" s="18">
        <f t="shared" si="60"/>
        <v>0.375</v>
      </c>
      <c r="G643" s="18">
        <f t="shared" si="61"/>
        <v>0.25</v>
      </c>
      <c r="J643" s="14" t="s">
        <v>896</v>
      </c>
    </row>
    <row r="644" spans="2:18" x14ac:dyDescent="0.25">
      <c r="B644" s="149" t="s">
        <v>937</v>
      </c>
      <c r="C644" s="150"/>
      <c r="D644" s="18">
        <f t="shared" si="58"/>
        <v>0.4</v>
      </c>
      <c r="E644" s="18">
        <f t="shared" si="59"/>
        <v>0.4</v>
      </c>
      <c r="F644" s="18">
        <f t="shared" si="60"/>
        <v>0</v>
      </c>
      <c r="G644" s="18">
        <f t="shared" si="61"/>
        <v>0.26666666666666666</v>
      </c>
    </row>
    <row r="646" spans="2:18" x14ac:dyDescent="0.25">
      <c r="C646" s="28" t="s">
        <v>882</v>
      </c>
      <c r="D646" s="18">
        <f>AVERAGE(D639:D645)</f>
        <v>0.25416666666666665</v>
      </c>
      <c r="E646" s="18">
        <f>AVERAGE(E639:E645)</f>
        <v>0.32361111111111107</v>
      </c>
      <c r="F646" s="18">
        <f>AVERAGE(F639:F645)</f>
        <v>0.27546296296296297</v>
      </c>
      <c r="G646" s="18">
        <f>AVERAGE(G639:G645)</f>
        <v>0.2844135802469136</v>
      </c>
    </row>
    <row r="648" spans="2:18" ht="12" customHeight="1" x14ac:dyDescent="0.25">
      <c r="B648" s="23" t="s">
        <v>902</v>
      </c>
    </row>
    <row r="650" spans="2:18" x14ac:dyDescent="0.25">
      <c r="B650" s="23" t="s">
        <v>46</v>
      </c>
    </row>
    <row r="652" spans="2:18" x14ac:dyDescent="0.25">
      <c r="C652" s="6" t="s">
        <v>47</v>
      </c>
      <c r="E652" s="26"/>
      <c r="F652" s="7" t="s">
        <v>48</v>
      </c>
      <c r="G652" s="27">
        <v>0.6</v>
      </c>
    </row>
    <row r="653" spans="2:18" x14ac:dyDescent="0.25">
      <c r="E653" s="25"/>
      <c r="F653" s="7" t="s">
        <v>49</v>
      </c>
      <c r="G653" s="27">
        <v>0.4</v>
      </c>
      <c r="H653" s="7" t="s">
        <v>50</v>
      </c>
      <c r="I653" s="7" t="s">
        <v>51</v>
      </c>
      <c r="J653" s="27">
        <v>0.6</v>
      </c>
    </row>
    <row r="654" spans="2:18" x14ac:dyDescent="0.25">
      <c r="E654" s="24"/>
      <c r="F654" s="7" t="s">
        <v>52</v>
      </c>
      <c r="G654" s="27">
        <v>0.4</v>
      </c>
    </row>
    <row r="656" spans="2:18" x14ac:dyDescent="0.25">
      <c r="J656" s="153" t="s">
        <v>879</v>
      </c>
      <c r="K656" s="153"/>
      <c r="L656" s="153"/>
      <c r="M656" s="152" t="s">
        <v>880</v>
      </c>
      <c r="N656" s="152"/>
      <c r="O656" s="152"/>
      <c r="P656" s="153" t="s">
        <v>881</v>
      </c>
      <c r="Q656" s="153"/>
      <c r="R656" s="153"/>
    </row>
    <row r="657" spans="2:18" s="16" customFormat="1" ht="24" x14ac:dyDescent="0.25">
      <c r="B657" s="41" t="s">
        <v>1311</v>
      </c>
      <c r="C657" s="151" t="s">
        <v>1027</v>
      </c>
      <c r="D657" s="151"/>
      <c r="E657" s="151"/>
      <c r="F657" s="151" t="s">
        <v>875</v>
      </c>
      <c r="G657" s="151"/>
      <c r="H657" s="41" t="s">
        <v>930</v>
      </c>
      <c r="I657" s="41" t="s">
        <v>91</v>
      </c>
      <c r="J657" s="32" t="s">
        <v>38</v>
      </c>
      <c r="K657" s="32" t="s">
        <v>39</v>
      </c>
      <c r="L657" s="22" t="s">
        <v>40</v>
      </c>
      <c r="M657" s="21" t="s">
        <v>38</v>
      </c>
      <c r="N657" s="21" t="s">
        <v>39</v>
      </c>
      <c r="O657" s="22" t="s">
        <v>40</v>
      </c>
      <c r="P657" s="32" t="s">
        <v>38</v>
      </c>
      <c r="Q657" s="32" t="s">
        <v>39</v>
      </c>
      <c r="R657" s="22" t="s">
        <v>40</v>
      </c>
    </row>
    <row r="658" spans="2:18" x14ac:dyDescent="0.25">
      <c r="B658" s="17">
        <v>348025</v>
      </c>
      <c r="C658" s="148" t="s">
        <v>742</v>
      </c>
      <c r="D658" s="148"/>
      <c r="E658" s="148"/>
      <c r="F658" s="51" t="s">
        <v>65</v>
      </c>
      <c r="G658" s="88"/>
      <c r="H658" s="51" t="s">
        <v>936</v>
      </c>
      <c r="I658" s="17" t="s">
        <v>61</v>
      </c>
      <c r="J658" s="31">
        <v>153</v>
      </c>
      <c r="K658" s="31">
        <v>169</v>
      </c>
      <c r="L658" s="18">
        <f t="shared" ref="L658:L702" si="62">ABS((J658-K658)/J658)</f>
        <v>0.10457516339869281</v>
      </c>
      <c r="M658" s="31">
        <v>218</v>
      </c>
      <c r="N658" s="31">
        <v>284</v>
      </c>
      <c r="O658" s="18">
        <f t="shared" ref="O658:O702" si="63">ABS((M658-N658)/M658)</f>
        <v>0.30275229357798167</v>
      </c>
      <c r="P658" s="31">
        <v>198</v>
      </c>
      <c r="Q658" s="31">
        <v>242</v>
      </c>
      <c r="R658" s="18">
        <f t="shared" ref="R658:R702" si="64">ABS((P658-Q658)/P658)</f>
        <v>0.22222222222222221</v>
      </c>
    </row>
    <row r="659" spans="2:18" x14ac:dyDescent="0.25">
      <c r="B659" s="17">
        <v>348612</v>
      </c>
      <c r="C659" s="148" t="s">
        <v>802</v>
      </c>
      <c r="D659" s="148"/>
      <c r="E659" s="148"/>
      <c r="F659" s="51" t="s">
        <v>76</v>
      </c>
      <c r="G659" s="88"/>
      <c r="H659" s="51" t="s">
        <v>937</v>
      </c>
      <c r="I659" s="17" t="s">
        <v>61</v>
      </c>
      <c r="J659" s="31">
        <v>231</v>
      </c>
      <c r="K659" s="31">
        <v>178</v>
      </c>
      <c r="L659" s="18">
        <f t="shared" si="62"/>
        <v>0.22943722943722944</v>
      </c>
      <c r="M659" s="31">
        <v>187</v>
      </c>
      <c r="N659" s="31">
        <v>156</v>
      </c>
      <c r="O659" s="18">
        <f t="shared" si="63"/>
        <v>0.16577540106951871</v>
      </c>
      <c r="P659" s="31">
        <v>450</v>
      </c>
      <c r="Q659" s="31">
        <v>329</v>
      </c>
      <c r="R659" s="18">
        <f t="shared" si="64"/>
        <v>0.2688888888888889</v>
      </c>
    </row>
    <row r="660" spans="2:18" x14ac:dyDescent="0.25">
      <c r="B660" s="17">
        <v>348882</v>
      </c>
      <c r="C660" s="148" t="s">
        <v>167</v>
      </c>
      <c r="D660" s="148"/>
      <c r="E660" s="148"/>
      <c r="F660" s="51" t="s">
        <v>60</v>
      </c>
      <c r="G660" s="88"/>
      <c r="H660" s="51" t="s">
        <v>936</v>
      </c>
      <c r="I660" s="17" t="s">
        <v>61</v>
      </c>
      <c r="J660" s="31">
        <v>225</v>
      </c>
      <c r="K660" s="31">
        <v>203</v>
      </c>
      <c r="L660" s="18">
        <f t="shared" si="62"/>
        <v>9.7777777777777783E-2</v>
      </c>
      <c r="M660" s="31">
        <v>131</v>
      </c>
      <c r="N660" s="31">
        <v>171</v>
      </c>
      <c r="O660" s="18">
        <f t="shared" si="63"/>
        <v>0.30534351145038169</v>
      </c>
      <c r="P660" s="31">
        <v>328</v>
      </c>
      <c r="Q660" s="31">
        <v>410</v>
      </c>
      <c r="R660" s="18">
        <f t="shared" si="64"/>
        <v>0.25</v>
      </c>
    </row>
    <row r="661" spans="2:18" x14ac:dyDescent="0.25">
      <c r="B661" s="17">
        <v>348268</v>
      </c>
      <c r="C661" s="148" t="s">
        <v>319</v>
      </c>
      <c r="D661" s="148"/>
      <c r="E661" s="148"/>
      <c r="F661" s="51" t="s">
        <v>60</v>
      </c>
      <c r="G661" s="88"/>
      <c r="H661" s="51" t="s">
        <v>937</v>
      </c>
      <c r="I661" s="17" t="s">
        <v>61</v>
      </c>
      <c r="J661" s="31">
        <v>270</v>
      </c>
      <c r="K661" s="31">
        <v>297</v>
      </c>
      <c r="L661" s="18">
        <f t="shared" si="62"/>
        <v>0.1</v>
      </c>
      <c r="M661" s="31">
        <v>304</v>
      </c>
      <c r="N661" s="31">
        <v>244</v>
      </c>
      <c r="O661" s="18">
        <f t="shared" si="63"/>
        <v>0.19736842105263158</v>
      </c>
      <c r="P661" s="31">
        <v>377</v>
      </c>
      <c r="Q661" s="31">
        <v>419</v>
      </c>
      <c r="R661" s="18">
        <f t="shared" si="64"/>
        <v>0.11140583554376658</v>
      </c>
    </row>
    <row r="662" spans="2:18" x14ac:dyDescent="0.25">
      <c r="B662" s="17">
        <v>348368</v>
      </c>
      <c r="C662" s="148" t="s">
        <v>90</v>
      </c>
      <c r="D662" s="148"/>
      <c r="E662" s="148"/>
      <c r="F662" s="51" t="s">
        <v>89</v>
      </c>
      <c r="G662" s="88"/>
      <c r="H662" s="51" t="s">
        <v>936</v>
      </c>
      <c r="I662" s="17" t="s">
        <v>61</v>
      </c>
      <c r="J662" s="31">
        <v>445</v>
      </c>
      <c r="K662" s="31">
        <v>414</v>
      </c>
      <c r="L662" s="18">
        <f t="shared" si="62"/>
        <v>6.9662921348314602E-2</v>
      </c>
      <c r="M662" s="31">
        <v>233</v>
      </c>
      <c r="N662" s="31">
        <v>287</v>
      </c>
      <c r="O662" s="18">
        <f t="shared" si="63"/>
        <v>0.23175965665236051</v>
      </c>
      <c r="P662" s="31">
        <v>428</v>
      </c>
      <c r="Q662" s="31">
        <v>399</v>
      </c>
      <c r="R662" s="18">
        <f t="shared" si="64"/>
        <v>6.7757009345794386E-2</v>
      </c>
    </row>
    <row r="663" spans="2:18" x14ac:dyDescent="0.25">
      <c r="B663" s="17">
        <v>347883</v>
      </c>
      <c r="C663" s="148" t="s">
        <v>219</v>
      </c>
      <c r="D663" s="148"/>
      <c r="E663" s="148"/>
      <c r="F663" s="51" t="s">
        <v>76</v>
      </c>
      <c r="G663" s="88"/>
      <c r="H663" s="51" t="s">
        <v>933</v>
      </c>
      <c r="I663" s="17" t="s">
        <v>61</v>
      </c>
      <c r="J663" s="31">
        <v>100</v>
      </c>
      <c r="K663" s="31">
        <v>122</v>
      </c>
      <c r="L663" s="18">
        <f t="shared" si="62"/>
        <v>0.22</v>
      </c>
      <c r="M663" s="31">
        <v>205</v>
      </c>
      <c r="N663" s="31">
        <v>234</v>
      </c>
      <c r="O663" s="18">
        <f t="shared" si="63"/>
        <v>0.14146341463414633</v>
      </c>
      <c r="P663" s="31">
        <v>198</v>
      </c>
      <c r="Q663" s="31">
        <v>210</v>
      </c>
      <c r="R663" s="18">
        <f t="shared" si="64"/>
        <v>6.0606060606060608E-2</v>
      </c>
    </row>
    <row r="664" spans="2:18" x14ac:dyDescent="0.25">
      <c r="B664" s="17">
        <v>348630</v>
      </c>
      <c r="C664" s="148" t="s">
        <v>226</v>
      </c>
      <c r="D664" s="148"/>
      <c r="E664" s="148"/>
      <c r="F664" s="51" t="s">
        <v>103</v>
      </c>
      <c r="G664" s="88"/>
      <c r="H664" s="51" t="s">
        <v>933</v>
      </c>
      <c r="I664" s="17" t="s">
        <v>61</v>
      </c>
      <c r="J664" s="31">
        <v>446</v>
      </c>
      <c r="K664" s="31">
        <v>536</v>
      </c>
      <c r="L664" s="18">
        <f t="shared" si="62"/>
        <v>0.20179372197309417</v>
      </c>
      <c r="M664" s="31">
        <v>494</v>
      </c>
      <c r="N664" s="31">
        <v>396</v>
      </c>
      <c r="O664" s="18">
        <f t="shared" si="63"/>
        <v>0.19838056680161945</v>
      </c>
      <c r="P664" s="31">
        <v>420</v>
      </c>
      <c r="Q664" s="31">
        <v>349</v>
      </c>
      <c r="R664" s="18">
        <f t="shared" si="64"/>
        <v>0.16904761904761906</v>
      </c>
    </row>
    <row r="665" spans="2:18" x14ac:dyDescent="0.25">
      <c r="B665" s="17">
        <v>362702</v>
      </c>
      <c r="C665" s="148" t="s">
        <v>489</v>
      </c>
      <c r="D665" s="148"/>
      <c r="E665" s="148"/>
      <c r="F665" s="51" t="s">
        <v>151</v>
      </c>
      <c r="G665" s="88"/>
      <c r="H665" s="51" t="s">
        <v>937</v>
      </c>
      <c r="I665" s="17" t="s">
        <v>61</v>
      </c>
      <c r="J665" s="31">
        <v>202</v>
      </c>
      <c r="K665" s="31">
        <v>209</v>
      </c>
      <c r="L665" s="18">
        <f t="shared" si="62"/>
        <v>3.4653465346534656E-2</v>
      </c>
      <c r="M665" s="31">
        <v>171</v>
      </c>
      <c r="N665" s="31">
        <v>149</v>
      </c>
      <c r="O665" s="18">
        <f t="shared" si="63"/>
        <v>0.12865497076023391</v>
      </c>
      <c r="P665" s="31">
        <v>195</v>
      </c>
      <c r="Q665" s="31">
        <v>147</v>
      </c>
      <c r="R665" s="18">
        <f t="shared" si="64"/>
        <v>0.24615384615384617</v>
      </c>
    </row>
    <row r="666" spans="2:18" x14ac:dyDescent="0.25">
      <c r="B666" s="17">
        <v>348327</v>
      </c>
      <c r="C666" s="148" t="s">
        <v>164</v>
      </c>
      <c r="D666" s="148"/>
      <c r="E666" s="148"/>
      <c r="F666" s="51" t="s">
        <v>151</v>
      </c>
      <c r="G666" s="88"/>
      <c r="H666" s="51" t="s">
        <v>932</v>
      </c>
      <c r="I666" s="17" t="s">
        <v>61</v>
      </c>
      <c r="J666" s="31">
        <v>143</v>
      </c>
      <c r="K666" s="31">
        <v>108</v>
      </c>
      <c r="L666" s="18">
        <f t="shared" si="62"/>
        <v>0.24475524475524477</v>
      </c>
      <c r="M666" s="31">
        <v>419</v>
      </c>
      <c r="N666" s="31">
        <v>336</v>
      </c>
      <c r="O666" s="18">
        <f t="shared" si="63"/>
        <v>0.19809069212410502</v>
      </c>
      <c r="P666" s="31">
        <v>381</v>
      </c>
      <c r="Q666" s="31">
        <v>305</v>
      </c>
      <c r="R666" s="18">
        <f t="shared" si="64"/>
        <v>0.1994750656167979</v>
      </c>
    </row>
    <row r="667" spans="2:18" x14ac:dyDescent="0.25">
      <c r="B667" s="17">
        <v>348213</v>
      </c>
      <c r="C667" s="148" t="s">
        <v>182</v>
      </c>
      <c r="D667" s="148"/>
      <c r="E667" s="148"/>
      <c r="F667" s="51" t="s">
        <v>151</v>
      </c>
      <c r="G667" s="88"/>
      <c r="H667" s="51" t="s">
        <v>935</v>
      </c>
      <c r="I667" s="17" t="s">
        <v>61</v>
      </c>
      <c r="J667" s="31">
        <v>441</v>
      </c>
      <c r="K667" s="31">
        <v>375</v>
      </c>
      <c r="L667" s="18">
        <f t="shared" si="62"/>
        <v>0.14965986394557823</v>
      </c>
      <c r="M667" s="31">
        <v>228</v>
      </c>
      <c r="N667" s="31">
        <v>235</v>
      </c>
      <c r="O667" s="18">
        <f t="shared" si="63"/>
        <v>3.0701754385964911E-2</v>
      </c>
      <c r="P667" s="31">
        <v>465</v>
      </c>
      <c r="Q667" s="31">
        <v>498</v>
      </c>
      <c r="R667" s="18">
        <f t="shared" si="64"/>
        <v>7.0967741935483872E-2</v>
      </c>
    </row>
    <row r="668" spans="2:18" x14ac:dyDescent="0.25">
      <c r="B668" s="17">
        <v>348460</v>
      </c>
      <c r="C668" s="148" t="s">
        <v>844</v>
      </c>
      <c r="D668" s="148"/>
      <c r="E668" s="148"/>
      <c r="F668" s="51" t="s">
        <v>74</v>
      </c>
      <c r="G668" s="88"/>
      <c r="H668" s="51" t="s">
        <v>937</v>
      </c>
      <c r="I668" s="17" t="s">
        <v>61</v>
      </c>
      <c r="J668" s="31">
        <v>134</v>
      </c>
      <c r="K668" s="31">
        <v>157</v>
      </c>
      <c r="L668" s="18">
        <f t="shared" si="62"/>
        <v>0.17164179104477612</v>
      </c>
      <c r="M668" s="31">
        <v>363</v>
      </c>
      <c r="N668" s="31">
        <v>425</v>
      </c>
      <c r="O668" s="18">
        <f t="shared" si="63"/>
        <v>0.17079889807162535</v>
      </c>
      <c r="P668" s="31">
        <v>176</v>
      </c>
      <c r="Q668" s="31">
        <v>201</v>
      </c>
      <c r="R668" s="18">
        <f t="shared" si="64"/>
        <v>0.14204545454545456</v>
      </c>
    </row>
    <row r="669" spans="2:18" x14ac:dyDescent="0.25">
      <c r="B669" s="17">
        <v>348445</v>
      </c>
      <c r="C669" s="148" t="s">
        <v>314</v>
      </c>
      <c r="D669" s="148"/>
      <c r="E669" s="148"/>
      <c r="F669" s="51" t="s">
        <v>65</v>
      </c>
      <c r="G669" s="88"/>
      <c r="H669" s="51" t="s">
        <v>932</v>
      </c>
      <c r="I669" s="17" t="s">
        <v>61</v>
      </c>
      <c r="J669" s="31">
        <v>451</v>
      </c>
      <c r="K669" s="31">
        <v>451</v>
      </c>
      <c r="L669" s="18">
        <f t="shared" si="62"/>
        <v>0</v>
      </c>
      <c r="M669" s="31">
        <v>205</v>
      </c>
      <c r="N669" s="31">
        <v>255</v>
      </c>
      <c r="O669" s="18">
        <f t="shared" si="63"/>
        <v>0.24390243902439024</v>
      </c>
      <c r="P669" s="31">
        <v>224</v>
      </c>
      <c r="Q669" s="31">
        <v>229</v>
      </c>
      <c r="R669" s="18">
        <f t="shared" si="64"/>
        <v>2.2321428571428572E-2</v>
      </c>
    </row>
    <row r="670" spans="2:18" x14ac:dyDescent="0.25">
      <c r="B670" s="17">
        <v>348537</v>
      </c>
      <c r="C670" s="148" t="s">
        <v>242</v>
      </c>
      <c r="D670" s="148"/>
      <c r="E670" s="148"/>
      <c r="F670" s="51" t="s">
        <v>103</v>
      </c>
      <c r="G670" s="88"/>
      <c r="H670" s="51" t="s">
        <v>935</v>
      </c>
      <c r="I670" s="17" t="s">
        <v>61</v>
      </c>
      <c r="J670" s="31">
        <v>414</v>
      </c>
      <c r="K670" s="31">
        <v>344</v>
      </c>
      <c r="L670" s="18">
        <f t="shared" si="62"/>
        <v>0.16908212560386474</v>
      </c>
      <c r="M670" s="31">
        <v>361</v>
      </c>
      <c r="N670" s="31">
        <v>322</v>
      </c>
      <c r="O670" s="18">
        <f t="shared" si="63"/>
        <v>0.10803324099722991</v>
      </c>
      <c r="P670" s="31">
        <v>308</v>
      </c>
      <c r="Q670" s="31">
        <v>352</v>
      </c>
      <c r="R670" s="18">
        <f t="shared" si="64"/>
        <v>0.14285714285714285</v>
      </c>
    </row>
    <row r="671" spans="2:18" x14ac:dyDescent="0.25">
      <c r="B671" s="17">
        <v>347605</v>
      </c>
      <c r="C671" s="148" t="s">
        <v>226</v>
      </c>
      <c r="D671" s="148"/>
      <c r="E671" s="148"/>
      <c r="F671" s="51" t="s">
        <v>103</v>
      </c>
      <c r="G671" s="88"/>
      <c r="H671" s="51" t="s">
        <v>932</v>
      </c>
      <c r="I671" s="17" t="s">
        <v>61</v>
      </c>
      <c r="J671" s="31">
        <v>199</v>
      </c>
      <c r="K671" s="31">
        <v>239</v>
      </c>
      <c r="L671" s="18">
        <f t="shared" si="62"/>
        <v>0.20100502512562815</v>
      </c>
      <c r="M671" s="31">
        <v>328</v>
      </c>
      <c r="N671" s="31">
        <v>338</v>
      </c>
      <c r="O671" s="18">
        <f t="shared" si="63"/>
        <v>3.048780487804878E-2</v>
      </c>
      <c r="P671" s="31">
        <v>361</v>
      </c>
      <c r="Q671" s="31">
        <v>459</v>
      </c>
      <c r="R671" s="18">
        <f t="shared" si="64"/>
        <v>0.27146814404432135</v>
      </c>
    </row>
    <row r="672" spans="2:18" x14ac:dyDescent="0.25">
      <c r="B672" s="17">
        <v>348062</v>
      </c>
      <c r="C672" s="148" t="s">
        <v>699</v>
      </c>
      <c r="D672" s="148"/>
      <c r="E672" s="148"/>
      <c r="F672" s="51" t="s">
        <v>65</v>
      </c>
      <c r="G672" s="88"/>
      <c r="H672" s="51" t="s">
        <v>934</v>
      </c>
      <c r="I672" s="17" t="s">
        <v>61</v>
      </c>
      <c r="J672" s="31">
        <v>479</v>
      </c>
      <c r="K672" s="31">
        <v>422</v>
      </c>
      <c r="L672" s="18">
        <f t="shared" si="62"/>
        <v>0.11899791231732777</v>
      </c>
      <c r="M672" s="31">
        <v>318</v>
      </c>
      <c r="N672" s="31">
        <v>395</v>
      </c>
      <c r="O672" s="18">
        <f t="shared" si="63"/>
        <v>0.24213836477987422</v>
      </c>
      <c r="P672" s="31">
        <v>375</v>
      </c>
      <c r="Q672" s="31">
        <v>417</v>
      </c>
      <c r="R672" s="18">
        <f t="shared" si="64"/>
        <v>0.112</v>
      </c>
    </row>
    <row r="673" spans="2:18" x14ac:dyDescent="0.25">
      <c r="B673" s="17">
        <v>347925</v>
      </c>
      <c r="C673" s="148" t="s">
        <v>792</v>
      </c>
      <c r="D673" s="148"/>
      <c r="E673" s="148"/>
      <c r="F673" s="51" t="s">
        <v>60</v>
      </c>
      <c r="G673" s="88"/>
      <c r="H673" s="51" t="s">
        <v>932</v>
      </c>
      <c r="I673" s="17" t="s">
        <v>61</v>
      </c>
      <c r="J673" s="31">
        <v>195</v>
      </c>
      <c r="K673" s="31">
        <v>155</v>
      </c>
      <c r="L673" s="18">
        <f t="shared" si="62"/>
        <v>0.20512820512820512</v>
      </c>
      <c r="M673" s="31">
        <v>394</v>
      </c>
      <c r="N673" s="31">
        <v>367</v>
      </c>
      <c r="O673" s="18">
        <f t="shared" si="63"/>
        <v>6.8527918781725886E-2</v>
      </c>
      <c r="P673" s="31">
        <v>271</v>
      </c>
      <c r="Q673" s="31">
        <v>353</v>
      </c>
      <c r="R673" s="18">
        <f t="shared" si="64"/>
        <v>0.30258302583025831</v>
      </c>
    </row>
    <row r="674" spans="2:18" x14ac:dyDescent="0.25">
      <c r="B674" s="17">
        <v>347744</v>
      </c>
      <c r="C674" s="148" t="s">
        <v>386</v>
      </c>
      <c r="D674" s="148"/>
      <c r="E674" s="148"/>
      <c r="F674" s="51" t="s">
        <v>103</v>
      </c>
      <c r="G674" s="88"/>
      <c r="H674" s="51" t="s">
        <v>936</v>
      </c>
      <c r="I674" s="17" t="s">
        <v>61</v>
      </c>
      <c r="J674" s="31">
        <v>102</v>
      </c>
      <c r="K674" s="31">
        <v>87</v>
      </c>
      <c r="L674" s="18">
        <f t="shared" si="62"/>
        <v>0.14705882352941177</v>
      </c>
      <c r="M674" s="31">
        <v>412</v>
      </c>
      <c r="N674" s="31">
        <v>305</v>
      </c>
      <c r="O674" s="18">
        <f t="shared" si="63"/>
        <v>0.25970873786407767</v>
      </c>
      <c r="P674" s="31">
        <v>336</v>
      </c>
      <c r="Q674" s="31">
        <v>293</v>
      </c>
      <c r="R674" s="18">
        <f t="shared" si="64"/>
        <v>0.12797619047619047</v>
      </c>
    </row>
    <row r="675" spans="2:18" x14ac:dyDescent="0.25">
      <c r="B675" s="17">
        <v>348765</v>
      </c>
      <c r="C675" s="148" t="s">
        <v>388</v>
      </c>
      <c r="D675" s="148"/>
      <c r="E675" s="148"/>
      <c r="F675" s="51" t="s">
        <v>60</v>
      </c>
      <c r="G675" s="88"/>
      <c r="H675" s="51" t="s">
        <v>936</v>
      </c>
      <c r="I675" s="17" t="s">
        <v>61</v>
      </c>
      <c r="J675" s="31">
        <v>173</v>
      </c>
      <c r="K675" s="31">
        <v>170</v>
      </c>
      <c r="L675" s="18">
        <f t="shared" si="62"/>
        <v>1.7341040462427744E-2</v>
      </c>
      <c r="M675" s="31">
        <v>198</v>
      </c>
      <c r="N675" s="31">
        <v>200</v>
      </c>
      <c r="O675" s="18">
        <f t="shared" si="63"/>
        <v>1.0101010101010102E-2</v>
      </c>
      <c r="P675" s="31">
        <v>256</v>
      </c>
      <c r="Q675" s="31">
        <v>264</v>
      </c>
      <c r="R675" s="18">
        <f t="shared" si="64"/>
        <v>3.125E-2</v>
      </c>
    </row>
    <row r="676" spans="2:18" x14ac:dyDescent="0.25">
      <c r="B676" s="17">
        <v>347647</v>
      </c>
      <c r="C676" s="148" t="s">
        <v>236</v>
      </c>
      <c r="D676" s="148"/>
      <c r="E676" s="148"/>
      <c r="F676" s="51" t="s">
        <v>103</v>
      </c>
      <c r="G676" s="88"/>
      <c r="H676" s="51" t="s">
        <v>936</v>
      </c>
      <c r="I676" s="17" t="s">
        <v>61</v>
      </c>
      <c r="J676" s="31">
        <v>253</v>
      </c>
      <c r="K676" s="31">
        <v>180</v>
      </c>
      <c r="L676" s="18">
        <f t="shared" si="62"/>
        <v>0.28853754940711462</v>
      </c>
      <c r="M676" s="31">
        <v>116</v>
      </c>
      <c r="N676" s="31">
        <v>120</v>
      </c>
      <c r="O676" s="18">
        <f t="shared" si="63"/>
        <v>3.4482758620689655E-2</v>
      </c>
      <c r="P676" s="31">
        <v>482</v>
      </c>
      <c r="Q676" s="31">
        <v>492</v>
      </c>
      <c r="R676" s="18">
        <f t="shared" si="64"/>
        <v>2.0746887966804978E-2</v>
      </c>
    </row>
    <row r="677" spans="2:18" x14ac:dyDescent="0.25">
      <c r="B677" s="17">
        <v>365173</v>
      </c>
      <c r="C677" s="148" t="s">
        <v>526</v>
      </c>
      <c r="D677" s="148"/>
      <c r="E677" s="148"/>
      <c r="F677" s="51" t="s">
        <v>72</v>
      </c>
      <c r="G677" s="88"/>
      <c r="H677" s="51" t="s">
        <v>936</v>
      </c>
      <c r="I677" s="17" t="s">
        <v>61</v>
      </c>
      <c r="J677" s="31">
        <v>414</v>
      </c>
      <c r="K677" s="31">
        <v>390</v>
      </c>
      <c r="L677" s="18">
        <f t="shared" si="62"/>
        <v>5.7971014492753624E-2</v>
      </c>
      <c r="M677" s="31">
        <v>383</v>
      </c>
      <c r="N677" s="31">
        <v>288</v>
      </c>
      <c r="O677" s="18">
        <f t="shared" si="63"/>
        <v>0.24804177545691905</v>
      </c>
      <c r="P677" s="31">
        <v>265</v>
      </c>
      <c r="Q677" s="31">
        <v>220</v>
      </c>
      <c r="R677" s="18">
        <f t="shared" si="64"/>
        <v>0.16981132075471697</v>
      </c>
    </row>
    <row r="678" spans="2:18" x14ac:dyDescent="0.25">
      <c r="B678" s="17">
        <v>362710</v>
      </c>
      <c r="C678" s="148" t="s">
        <v>536</v>
      </c>
      <c r="D678" s="148"/>
      <c r="E678" s="148"/>
      <c r="F678" s="51" t="s">
        <v>60</v>
      </c>
      <c r="G678" s="88"/>
      <c r="H678" s="51" t="s">
        <v>935</v>
      </c>
      <c r="I678" s="17" t="s">
        <v>61</v>
      </c>
      <c r="J678" s="31">
        <v>134</v>
      </c>
      <c r="K678" s="31">
        <v>114</v>
      </c>
      <c r="L678" s="18">
        <f t="shared" si="62"/>
        <v>0.14925373134328357</v>
      </c>
      <c r="M678" s="31">
        <v>415</v>
      </c>
      <c r="N678" s="31">
        <v>519</v>
      </c>
      <c r="O678" s="18">
        <f t="shared" si="63"/>
        <v>0.25060240963855424</v>
      </c>
      <c r="P678" s="31">
        <v>238</v>
      </c>
      <c r="Q678" s="31">
        <v>198</v>
      </c>
      <c r="R678" s="18">
        <f t="shared" si="64"/>
        <v>0.16806722689075632</v>
      </c>
    </row>
    <row r="679" spans="2:18" x14ac:dyDescent="0.25">
      <c r="B679" s="17">
        <v>348442</v>
      </c>
      <c r="C679" s="148" t="s">
        <v>675</v>
      </c>
      <c r="D679" s="148"/>
      <c r="E679" s="148"/>
      <c r="F679" s="51" t="s">
        <v>65</v>
      </c>
      <c r="G679" s="88"/>
      <c r="H679" s="51" t="s">
        <v>937</v>
      </c>
      <c r="I679" s="17" t="s">
        <v>61</v>
      </c>
      <c r="J679" s="31">
        <v>465</v>
      </c>
      <c r="K679" s="31">
        <v>349</v>
      </c>
      <c r="L679" s="18">
        <f t="shared" si="62"/>
        <v>0.24946236559139784</v>
      </c>
      <c r="M679" s="31">
        <v>310</v>
      </c>
      <c r="N679" s="31">
        <v>388</v>
      </c>
      <c r="O679" s="18">
        <f t="shared" si="63"/>
        <v>0.25161290322580643</v>
      </c>
      <c r="P679" s="31">
        <v>209</v>
      </c>
      <c r="Q679" s="31">
        <v>216</v>
      </c>
      <c r="R679" s="18">
        <f t="shared" si="64"/>
        <v>3.3492822966507178E-2</v>
      </c>
    </row>
    <row r="680" spans="2:18" x14ac:dyDescent="0.25">
      <c r="B680" s="17">
        <v>364332</v>
      </c>
      <c r="C680" s="148" t="s">
        <v>690</v>
      </c>
      <c r="D680" s="148"/>
      <c r="E680" s="148"/>
      <c r="F680" s="51" t="s">
        <v>74</v>
      </c>
      <c r="G680" s="88"/>
      <c r="H680" s="51" t="s">
        <v>934</v>
      </c>
      <c r="I680" s="17" t="s">
        <v>61</v>
      </c>
      <c r="J680" s="31">
        <v>143</v>
      </c>
      <c r="K680" s="31">
        <v>102</v>
      </c>
      <c r="L680" s="18">
        <f t="shared" si="62"/>
        <v>0.28671328671328672</v>
      </c>
      <c r="M680" s="31">
        <v>319</v>
      </c>
      <c r="N680" s="31">
        <v>316</v>
      </c>
      <c r="O680" s="18">
        <f t="shared" si="63"/>
        <v>9.4043887147335428E-3</v>
      </c>
      <c r="P680" s="31">
        <v>279</v>
      </c>
      <c r="Q680" s="31">
        <v>335</v>
      </c>
      <c r="R680" s="18">
        <f t="shared" si="64"/>
        <v>0.20071684587813621</v>
      </c>
    </row>
    <row r="681" spans="2:18" x14ac:dyDescent="0.25">
      <c r="B681" s="17">
        <v>347817</v>
      </c>
      <c r="C681" s="148" t="s">
        <v>651</v>
      </c>
      <c r="D681" s="148"/>
      <c r="E681" s="148"/>
      <c r="F681" s="51" t="s">
        <v>103</v>
      </c>
      <c r="G681" s="88"/>
      <c r="H681" s="51" t="s">
        <v>935</v>
      </c>
      <c r="I681" s="17" t="s">
        <v>61</v>
      </c>
      <c r="J681" s="31">
        <v>183</v>
      </c>
      <c r="K681" s="31">
        <v>183</v>
      </c>
      <c r="L681" s="18">
        <f t="shared" si="62"/>
        <v>0</v>
      </c>
      <c r="M681" s="31">
        <v>241</v>
      </c>
      <c r="N681" s="31">
        <v>292</v>
      </c>
      <c r="O681" s="18">
        <f t="shared" si="63"/>
        <v>0.21161825726141079</v>
      </c>
      <c r="P681" s="31">
        <v>150</v>
      </c>
      <c r="Q681" s="31">
        <v>186</v>
      </c>
      <c r="R681" s="18">
        <f t="shared" si="64"/>
        <v>0.24</v>
      </c>
    </row>
    <row r="682" spans="2:18" x14ac:dyDescent="0.25">
      <c r="B682" s="17">
        <v>347949</v>
      </c>
      <c r="C682" s="148" t="s">
        <v>205</v>
      </c>
      <c r="D682" s="148"/>
      <c r="E682" s="148"/>
      <c r="F682" s="51" t="s">
        <v>76</v>
      </c>
      <c r="G682" s="88"/>
      <c r="H682" s="51" t="s">
        <v>937</v>
      </c>
      <c r="I682" s="17" t="s">
        <v>61</v>
      </c>
      <c r="J682" s="31">
        <v>137</v>
      </c>
      <c r="K682" s="31">
        <v>146</v>
      </c>
      <c r="L682" s="18">
        <f t="shared" si="62"/>
        <v>6.569343065693431E-2</v>
      </c>
      <c r="M682" s="31">
        <v>341</v>
      </c>
      <c r="N682" s="31">
        <v>249</v>
      </c>
      <c r="O682" s="18">
        <f t="shared" si="63"/>
        <v>0.26979472140762462</v>
      </c>
      <c r="P682" s="31">
        <v>121</v>
      </c>
      <c r="Q682" s="31">
        <v>103</v>
      </c>
      <c r="R682" s="18">
        <f t="shared" si="64"/>
        <v>0.1487603305785124</v>
      </c>
    </row>
    <row r="683" spans="2:18" x14ac:dyDescent="0.25">
      <c r="B683" s="17">
        <v>347896</v>
      </c>
      <c r="C683" s="148" t="s">
        <v>323</v>
      </c>
      <c r="D683" s="148"/>
      <c r="E683" s="148"/>
      <c r="F683" s="51" t="s">
        <v>80</v>
      </c>
      <c r="G683" s="88"/>
      <c r="H683" s="51" t="s">
        <v>935</v>
      </c>
      <c r="I683" s="17" t="s">
        <v>61</v>
      </c>
      <c r="J683" s="31">
        <v>421</v>
      </c>
      <c r="K683" s="31">
        <v>485</v>
      </c>
      <c r="L683" s="18">
        <f t="shared" si="62"/>
        <v>0.15201900237529692</v>
      </c>
      <c r="M683" s="31">
        <v>254</v>
      </c>
      <c r="N683" s="31">
        <v>288</v>
      </c>
      <c r="O683" s="18">
        <f t="shared" si="63"/>
        <v>0.13385826771653545</v>
      </c>
      <c r="P683" s="31">
        <v>255</v>
      </c>
      <c r="Q683" s="31">
        <v>194</v>
      </c>
      <c r="R683" s="18">
        <f t="shared" si="64"/>
        <v>0.23921568627450981</v>
      </c>
    </row>
    <row r="684" spans="2:18" x14ac:dyDescent="0.25">
      <c r="B684" s="17">
        <v>367951</v>
      </c>
      <c r="C684" s="148" t="s">
        <v>806</v>
      </c>
      <c r="D684" s="148"/>
      <c r="E684" s="148"/>
      <c r="F684" s="51" t="s">
        <v>103</v>
      </c>
      <c r="G684" s="88"/>
      <c r="H684" s="51" t="s">
        <v>936</v>
      </c>
      <c r="I684" s="17" t="s">
        <v>61</v>
      </c>
      <c r="J684" s="31">
        <v>135</v>
      </c>
      <c r="K684" s="31">
        <v>148</v>
      </c>
      <c r="L684" s="18">
        <f t="shared" si="62"/>
        <v>9.6296296296296297E-2</v>
      </c>
      <c r="M684" s="31">
        <v>145</v>
      </c>
      <c r="N684" s="31">
        <v>138</v>
      </c>
      <c r="O684" s="18">
        <f t="shared" si="63"/>
        <v>4.8275862068965517E-2</v>
      </c>
      <c r="P684" s="31">
        <v>379</v>
      </c>
      <c r="Q684" s="31">
        <v>304</v>
      </c>
      <c r="R684" s="18">
        <f t="shared" si="64"/>
        <v>0.19788918205804748</v>
      </c>
    </row>
    <row r="685" spans="2:18" x14ac:dyDescent="0.25">
      <c r="B685" s="17">
        <v>348040</v>
      </c>
      <c r="C685" s="148" t="s">
        <v>123</v>
      </c>
      <c r="D685" s="148"/>
      <c r="E685" s="148"/>
      <c r="F685" s="51" t="s">
        <v>63</v>
      </c>
      <c r="G685" s="88"/>
      <c r="H685" s="51" t="s">
        <v>932</v>
      </c>
      <c r="I685" s="17" t="s">
        <v>61</v>
      </c>
      <c r="J685" s="31">
        <v>322</v>
      </c>
      <c r="K685" s="31">
        <v>374</v>
      </c>
      <c r="L685" s="18">
        <f t="shared" si="62"/>
        <v>0.16149068322981366</v>
      </c>
      <c r="M685" s="31">
        <v>368</v>
      </c>
      <c r="N685" s="31">
        <v>284</v>
      </c>
      <c r="O685" s="18">
        <f t="shared" si="63"/>
        <v>0.22826086956521738</v>
      </c>
      <c r="P685" s="31">
        <v>313</v>
      </c>
      <c r="Q685" s="31">
        <v>226</v>
      </c>
      <c r="R685" s="18">
        <f t="shared" si="64"/>
        <v>0.27795527156549521</v>
      </c>
    </row>
    <row r="686" spans="2:18" x14ac:dyDescent="0.25">
      <c r="B686" s="17">
        <v>348350</v>
      </c>
      <c r="C686" s="148" t="s">
        <v>618</v>
      </c>
      <c r="D686" s="148"/>
      <c r="E686" s="148"/>
      <c r="F686" s="51" t="s">
        <v>74</v>
      </c>
      <c r="G686" s="88"/>
      <c r="H686" s="51" t="s">
        <v>933</v>
      </c>
      <c r="I686" s="17" t="s">
        <v>61</v>
      </c>
      <c r="J686" s="31">
        <v>311</v>
      </c>
      <c r="K686" s="31">
        <v>256</v>
      </c>
      <c r="L686" s="18">
        <f t="shared" si="62"/>
        <v>0.17684887459807075</v>
      </c>
      <c r="M686" s="31">
        <v>164</v>
      </c>
      <c r="N686" s="31">
        <v>137</v>
      </c>
      <c r="O686" s="18">
        <f t="shared" si="63"/>
        <v>0.16463414634146342</v>
      </c>
      <c r="P686" s="31">
        <v>126</v>
      </c>
      <c r="Q686" s="31">
        <v>133</v>
      </c>
      <c r="R686" s="18">
        <f t="shared" si="64"/>
        <v>5.5555555555555552E-2</v>
      </c>
    </row>
    <row r="687" spans="2:18" x14ac:dyDescent="0.25">
      <c r="B687" s="17">
        <v>347658</v>
      </c>
      <c r="C687" s="148" t="s">
        <v>313</v>
      </c>
      <c r="D687" s="148"/>
      <c r="E687" s="148"/>
      <c r="F687" s="51" t="s">
        <v>103</v>
      </c>
      <c r="G687" s="88"/>
      <c r="H687" s="51" t="s">
        <v>935</v>
      </c>
      <c r="I687" s="17" t="s">
        <v>61</v>
      </c>
      <c r="J687" s="31">
        <v>345</v>
      </c>
      <c r="K687" s="31">
        <v>304</v>
      </c>
      <c r="L687" s="18">
        <f t="shared" si="62"/>
        <v>0.11884057971014493</v>
      </c>
      <c r="M687" s="31">
        <v>455</v>
      </c>
      <c r="N687" s="31">
        <v>483</v>
      </c>
      <c r="O687" s="18">
        <f t="shared" si="63"/>
        <v>6.1538461538461542E-2</v>
      </c>
      <c r="P687" s="31">
        <v>475</v>
      </c>
      <c r="Q687" s="31">
        <v>518</v>
      </c>
      <c r="R687" s="18">
        <f t="shared" si="64"/>
        <v>9.0526315789473691E-2</v>
      </c>
    </row>
    <row r="688" spans="2:18" x14ac:dyDescent="0.25">
      <c r="B688" s="17">
        <v>347936</v>
      </c>
      <c r="C688" s="148" t="s">
        <v>204</v>
      </c>
      <c r="D688" s="148"/>
      <c r="E688" s="148"/>
      <c r="F688" s="51" t="s">
        <v>80</v>
      </c>
      <c r="G688" s="88"/>
      <c r="H688" s="51" t="s">
        <v>932</v>
      </c>
      <c r="I688" s="17" t="s">
        <v>61</v>
      </c>
      <c r="J688" s="31">
        <v>331</v>
      </c>
      <c r="K688" s="31">
        <v>381</v>
      </c>
      <c r="L688" s="18">
        <f t="shared" si="62"/>
        <v>0.15105740181268881</v>
      </c>
      <c r="M688" s="31">
        <v>326</v>
      </c>
      <c r="N688" s="31">
        <v>271</v>
      </c>
      <c r="O688" s="18">
        <f t="shared" si="63"/>
        <v>0.16871165644171779</v>
      </c>
      <c r="P688" s="31">
        <v>366</v>
      </c>
      <c r="Q688" s="31">
        <v>436</v>
      </c>
      <c r="R688" s="18">
        <f t="shared" si="64"/>
        <v>0.19125683060109289</v>
      </c>
    </row>
    <row r="689" spans="2:18" x14ac:dyDescent="0.25">
      <c r="B689" s="17">
        <v>347615</v>
      </c>
      <c r="C689" s="148" t="s">
        <v>779</v>
      </c>
      <c r="D689" s="148"/>
      <c r="E689" s="148"/>
      <c r="F689" s="51" t="s">
        <v>103</v>
      </c>
      <c r="G689" s="88"/>
      <c r="H689" s="51" t="s">
        <v>936</v>
      </c>
      <c r="I689" s="17" t="s">
        <v>61</v>
      </c>
      <c r="J689" s="31">
        <v>150</v>
      </c>
      <c r="K689" s="31">
        <v>126</v>
      </c>
      <c r="L689" s="18">
        <f t="shared" si="62"/>
        <v>0.16</v>
      </c>
      <c r="M689" s="31">
        <v>455</v>
      </c>
      <c r="N689" s="31">
        <v>492</v>
      </c>
      <c r="O689" s="18">
        <f t="shared" si="63"/>
        <v>8.1318681318681321E-2</v>
      </c>
      <c r="P689" s="31">
        <v>429</v>
      </c>
      <c r="Q689" s="31">
        <v>464</v>
      </c>
      <c r="R689" s="18">
        <f t="shared" si="64"/>
        <v>8.1585081585081584E-2</v>
      </c>
    </row>
    <row r="690" spans="2:18" x14ac:dyDescent="0.25">
      <c r="B690" s="17">
        <v>347886</v>
      </c>
      <c r="C690" s="148" t="s">
        <v>350</v>
      </c>
      <c r="D690" s="148"/>
      <c r="E690" s="148"/>
      <c r="F690" s="51" t="s">
        <v>80</v>
      </c>
      <c r="G690" s="88"/>
      <c r="H690" s="51" t="s">
        <v>936</v>
      </c>
      <c r="I690" s="17" t="s">
        <v>61</v>
      </c>
      <c r="J690" s="31">
        <v>306</v>
      </c>
      <c r="K690" s="31">
        <v>221</v>
      </c>
      <c r="L690" s="18">
        <f t="shared" si="62"/>
        <v>0.27777777777777779</v>
      </c>
      <c r="M690" s="31">
        <v>258</v>
      </c>
      <c r="N690" s="31">
        <v>302</v>
      </c>
      <c r="O690" s="18">
        <f t="shared" si="63"/>
        <v>0.17054263565891473</v>
      </c>
      <c r="P690" s="31">
        <v>444</v>
      </c>
      <c r="Q690" s="31">
        <v>342</v>
      </c>
      <c r="R690" s="18">
        <f t="shared" si="64"/>
        <v>0.22972972972972974</v>
      </c>
    </row>
    <row r="691" spans="2:18" x14ac:dyDescent="0.25">
      <c r="B691" s="17">
        <v>348596</v>
      </c>
      <c r="C691" s="148" t="s">
        <v>447</v>
      </c>
      <c r="D691" s="148"/>
      <c r="E691" s="148"/>
      <c r="F691" s="51" t="s">
        <v>74</v>
      </c>
      <c r="G691" s="88"/>
      <c r="H691" s="51" t="s">
        <v>932</v>
      </c>
      <c r="I691" s="17" t="s">
        <v>61</v>
      </c>
      <c r="J691" s="31">
        <v>390</v>
      </c>
      <c r="K691" s="31">
        <v>305</v>
      </c>
      <c r="L691" s="18">
        <f t="shared" si="62"/>
        <v>0.21794871794871795</v>
      </c>
      <c r="M691" s="31">
        <v>399</v>
      </c>
      <c r="N691" s="31">
        <v>388</v>
      </c>
      <c r="O691" s="18">
        <f t="shared" si="63"/>
        <v>2.7568922305764409E-2</v>
      </c>
      <c r="P691" s="31">
        <v>211</v>
      </c>
      <c r="Q691" s="31">
        <v>260</v>
      </c>
      <c r="R691" s="18">
        <f t="shared" si="64"/>
        <v>0.23222748815165878</v>
      </c>
    </row>
    <row r="692" spans="2:18" x14ac:dyDescent="0.25">
      <c r="B692" s="17">
        <v>348560</v>
      </c>
      <c r="C692" s="148" t="s">
        <v>349</v>
      </c>
      <c r="D692" s="148"/>
      <c r="E692" s="148"/>
      <c r="F692" s="51" t="s">
        <v>103</v>
      </c>
      <c r="G692" s="88"/>
      <c r="H692" s="51" t="s">
        <v>932</v>
      </c>
      <c r="I692" s="17" t="s">
        <v>61</v>
      </c>
      <c r="J692" s="31">
        <v>395</v>
      </c>
      <c r="K692" s="31">
        <v>423</v>
      </c>
      <c r="L692" s="18">
        <f t="shared" si="62"/>
        <v>7.0886075949367092E-2</v>
      </c>
      <c r="M692" s="31">
        <v>190</v>
      </c>
      <c r="N692" s="31">
        <v>189</v>
      </c>
      <c r="O692" s="18">
        <f t="shared" si="63"/>
        <v>5.263157894736842E-3</v>
      </c>
      <c r="P692" s="31">
        <v>144</v>
      </c>
      <c r="Q692" s="31">
        <v>113</v>
      </c>
      <c r="R692" s="18">
        <f t="shared" si="64"/>
        <v>0.21527777777777779</v>
      </c>
    </row>
    <row r="693" spans="2:18" x14ac:dyDescent="0.25">
      <c r="B693" s="17">
        <v>353718</v>
      </c>
      <c r="C693" s="148" t="s">
        <v>320</v>
      </c>
      <c r="D693" s="148"/>
      <c r="E693" s="148"/>
      <c r="F693" s="51" t="s">
        <v>60</v>
      </c>
      <c r="G693" s="88"/>
      <c r="H693" s="51" t="s">
        <v>936</v>
      </c>
      <c r="I693" s="17" t="s">
        <v>61</v>
      </c>
      <c r="J693" s="31">
        <v>259</v>
      </c>
      <c r="K693" s="31">
        <v>226</v>
      </c>
      <c r="L693" s="18">
        <f t="shared" si="62"/>
        <v>0.12741312741312741</v>
      </c>
      <c r="M693" s="31">
        <v>267</v>
      </c>
      <c r="N693" s="31">
        <v>219</v>
      </c>
      <c r="O693" s="18">
        <f t="shared" si="63"/>
        <v>0.1797752808988764</v>
      </c>
      <c r="P693" s="31">
        <v>334</v>
      </c>
      <c r="Q693" s="31">
        <v>421</v>
      </c>
      <c r="R693" s="18">
        <f t="shared" si="64"/>
        <v>0.26047904191616766</v>
      </c>
    </row>
    <row r="694" spans="2:18" x14ac:dyDescent="0.25">
      <c r="B694" s="17">
        <v>364298</v>
      </c>
      <c r="C694" s="148" t="s">
        <v>498</v>
      </c>
      <c r="D694" s="148"/>
      <c r="E694" s="148"/>
      <c r="F694" s="51" t="s">
        <v>68</v>
      </c>
      <c r="G694" s="88"/>
      <c r="H694" s="51" t="s">
        <v>934</v>
      </c>
      <c r="I694" s="17" t="s">
        <v>61</v>
      </c>
      <c r="J694" s="31">
        <v>233</v>
      </c>
      <c r="K694" s="31">
        <v>206</v>
      </c>
      <c r="L694" s="18">
        <f t="shared" si="62"/>
        <v>0.11587982832618025</v>
      </c>
      <c r="M694" s="31">
        <v>448</v>
      </c>
      <c r="N694" s="31">
        <v>543</v>
      </c>
      <c r="O694" s="18">
        <f t="shared" si="63"/>
        <v>0.21205357142857142</v>
      </c>
      <c r="P694" s="31">
        <v>275</v>
      </c>
      <c r="Q694" s="31">
        <v>300</v>
      </c>
      <c r="R694" s="18">
        <f t="shared" si="64"/>
        <v>9.0909090909090912E-2</v>
      </c>
    </row>
    <row r="695" spans="2:18" x14ac:dyDescent="0.25">
      <c r="B695" s="17">
        <v>353543</v>
      </c>
      <c r="C695" s="148" t="s">
        <v>544</v>
      </c>
      <c r="D695" s="148"/>
      <c r="E695" s="148"/>
      <c r="F695" s="51" t="s">
        <v>103</v>
      </c>
      <c r="G695" s="88"/>
      <c r="H695" s="51" t="s">
        <v>933</v>
      </c>
      <c r="I695" s="17" t="s">
        <v>61</v>
      </c>
      <c r="J695" s="31">
        <v>370</v>
      </c>
      <c r="K695" s="31">
        <v>289</v>
      </c>
      <c r="L695" s="18">
        <f t="shared" si="62"/>
        <v>0.21891891891891893</v>
      </c>
      <c r="M695" s="31">
        <v>387</v>
      </c>
      <c r="N695" s="31">
        <v>477</v>
      </c>
      <c r="O695" s="18">
        <f t="shared" si="63"/>
        <v>0.23255813953488372</v>
      </c>
      <c r="P695" s="31">
        <v>229</v>
      </c>
      <c r="Q695" s="31">
        <v>218</v>
      </c>
      <c r="R695" s="18">
        <f t="shared" si="64"/>
        <v>4.8034934497816595E-2</v>
      </c>
    </row>
    <row r="696" spans="2:18" x14ac:dyDescent="0.25">
      <c r="B696" s="17">
        <v>347931</v>
      </c>
      <c r="C696" s="148" t="s">
        <v>118</v>
      </c>
      <c r="D696" s="148"/>
      <c r="E696" s="148"/>
      <c r="F696" s="51" t="s">
        <v>80</v>
      </c>
      <c r="G696" s="88"/>
      <c r="H696" s="51" t="s">
        <v>932</v>
      </c>
      <c r="I696" s="17" t="s">
        <v>61</v>
      </c>
      <c r="J696" s="31">
        <v>473</v>
      </c>
      <c r="K696" s="31">
        <v>369</v>
      </c>
      <c r="L696" s="18">
        <f t="shared" si="62"/>
        <v>0.21987315010570824</v>
      </c>
      <c r="M696" s="31">
        <v>176</v>
      </c>
      <c r="N696" s="31">
        <v>213</v>
      </c>
      <c r="O696" s="18">
        <f t="shared" si="63"/>
        <v>0.21022727272727273</v>
      </c>
      <c r="P696" s="31">
        <v>154</v>
      </c>
      <c r="Q696" s="31">
        <v>108</v>
      </c>
      <c r="R696" s="18">
        <f t="shared" si="64"/>
        <v>0.29870129870129869</v>
      </c>
    </row>
    <row r="697" spans="2:18" x14ac:dyDescent="0.25">
      <c r="B697" s="17">
        <v>348640</v>
      </c>
      <c r="C697" s="148" t="s">
        <v>776</v>
      </c>
      <c r="D697" s="148"/>
      <c r="E697" s="148"/>
      <c r="F697" s="51" t="s">
        <v>74</v>
      </c>
      <c r="G697" s="88"/>
      <c r="H697" s="51" t="s">
        <v>937</v>
      </c>
      <c r="I697" s="17" t="s">
        <v>61</v>
      </c>
      <c r="J697" s="31">
        <v>419</v>
      </c>
      <c r="K697" s="31">
        <v>478</v>
      </c>
      <c r="L697" s="18">
        <f t="shared" si="62"/>
        <v>0.14081145584725538</v>
      </c>
      <c r="M697" s="31">
        <v>127</v>
      </c>
      <c r="N697" s="31">
        <v>125</v>
      </c>
      <c r="O697" s="18">
        <f t="shared" si="63"/>
        <v>1.5748031496062992E-2</v>
      </c>
      <c r="P697" s="31">
        <v>211</v>
      </c>
      <c r="Q697" s="31">
        <v>243</v>
      </c>
      <c r="R697" s="18">
        <f t="shared" si="64"/>
        <v>0.15165876777251186</v>
      </c>
    </row>
    <row r="698" spans="2:18" x14ac:dyDescent="0.25">
      <c r="B698" s="17">
        <v>348429</v>
      </c>
      <c r="C698" s="148" t="s">
        <v>154</v>
      </c>
      <c r="D698" s="148"/>
      <c r="E698" s="148"/>
      <c r="F698" s="51" t="s">
        <v>60</v>
      </c>
      <c r="G698" s="88"/>
      <c r="H698" s="51" t="s">
        <v>932</v>
      </c>
      <c r="I698" s="17" t="s">
        <v>61</v>
      </c>
      <c r="J698" s="31">
        <v>277</v>
      </c>
      <c r="K698" s="31">
        <v>219</v>
      </c>
      <c r="L698" s="18">
        <f t="shared" si="62"/>
        <v>0.20938628158844766</v>
      </c>
      <c r="M698" s="31">
        <v>434</v>
      </c>
      <c r="N698" s="31">
        <v>513</v>
      </c>
      <c r="O698" s="18">
        <f t="shared" si="63"/>
        <v>0.18202764976958524</v>
      </c>
      <c r="P698" s="31">
        <v>130</v>
      </c>
      <c r="Q698" s="31">
        <v>111</v>
      </c>
      <c r="R698" s="18">
        <f t="shared" si="64"/>
        <v>0.14615384615384616</v>
      </c>
    </row>
    <row r="699" spans="2:18" x14ac:dyDescent="0.25">
      <c r="B699" s="17">
        <v>366752</v>
      </c>
      <c r="C699" s="148" t="s">
        <v>228</v>
      </c>
      <c r="D699" s="148"/>
      <c r="E699" s="148"/>
      <c r="F699" s="51" t="s">
        <v>103</v>
      </c>
      <c r="G699" s="88"/>
      <c r="H699" s="51" t="s">
        <v>935</v>
      </c>
      <c r="I699" s="17" t="s">
        <v>61</v>
      </c>
      <c r="J699" s="31">
        <v>317</v>
      </c>
      <c r="K699" s="31">
        <v>238</v>
      </c>
      <c r="L699" s="18">
        <f t="shared" si="62"/>
        <v>0.24921135646687698</v>
      </c>
      <c r="M699" s="31">
        <v>307</v>
      </c>
      <c r="N699" s="31">
        <v>341</v>
      </c>
      <c r="O699" s="18">
        <f t="shared" si="63"/>
        <v>0.11074918566775244</v>
      </c>
      <c r="P699" s="31">
        <v>267</v>
      </c>
      <c r="Q699" s="31">
        <v>305</v>
      </c>
      <c r="R699" s="18">
        <f t="shared" si="64"/>
        <v>0.14232209737827714</v>
      </c>
    </row>
    <row r="700" spans="2:18" x14ac:dyDescent="0.25">
      <c r="B700" s="17">
        <v>365172</v>
      </c>
      <c r="C700" s="148" t="s">
        <v>526</v>
      </c>
      <c r="D700" s="148"/>
      <c r="E700" s="148"/>
      <c r="F700" s="51" t="s">
        <v>72</v>
      </c>
      <c r="G700" s="88"/>
      <c r="H700" s="51" t="s">
        <v>935</v>
      </c>
      <c r="I700" s="17" t="s">
        <v>61</v>
      </c>
      <c r="J700" s="31">
        <v>210</v>
      </c>
      <c r="K700" s="31">
        <v>242</v>
      </c>
      <c r="L700" s="18">
        <f t="shared" si="62"/>
        <v>0.15238095238095239</v>
      </c>
      <c r="M700" s="31">
        <v>419</v>
      </c>
      <c r="N700" s="31">
        <v>348</v>
      </c>
      <c r="O700" s="18">
        <f t="shared" si="63"/>
        <v>0.16945107398568018</v>
      </c>
      <c r="P700" s="31">
        <v>428</v>
      </c>
      <c r="Q700" s="31">
        <v>484</v>
      </c>
      <c r="R700" s="18">
        <f t="shared" si="64"/>
        <v>0.13084112149532709</v>
      </c>
    </row>
    <row r="701" spans="2:18" x14ac:dyDescent="0.25">
      <c r="B701" s="17">
        <v>348847</v>
      </c>
      <c r="C701" s="148" t="s">
        <v>179</v>
      </c>
      <c r="D701" s="148"/>
      <c r="E701" s="148"/>
      <c r="F701" s="51" t="s">
        <v>60</v>
      </c>
      <c r="G701" s="88"/>
      <c r="H701" s="51" t="s">
        <v>932</v>
      </c>
      <c r="I701" s="17" t="s">
        <v>61</v>
      </c>
      <c r="J701" s="31">
        <v>225</v>
      </c>
      <c r="K701" s="31">
        <v>223</v>
      </c>
      <c r="L701" s="18">
        <f t="shared" si="62"/>
        <v>8.8888888888888889E-3</v>
      </c>
      <c r="M701" s="31">
        <v>301</v>
      </c>
      <c r="N701" s="31">
        <v>338</v>
      </c>
      <c r="O701" s="18">
        <f t="shared" si="63"/>
        <v>0.12292358803986711</v>
      </c>
      <c r="P701" s="31">
        <v>307</v>
      </c>
      <c r="Q701" s="31">
        <v>366</v>
      </c>
      <c r="R701" s="18">
        <f t="shared" si="64"/>
        <v>0.19218241042345277</v>
      </c>
    </row>
    <row r="702" spans="2:18" x14ac:dyDescent="0.25">
      <c r="B702" s="17">
        <v>348810</v>
      </c>
      <c r="C702" s="148" t="s">
        <v>328</v>
      </c>
      <c r="D702" s="148"/>
      <c r="E702" s="148"/>
      <c r="F702" s="51" t="s">
        <v>60</v>
      </c>
      <c r="G702" s="88"/>
      <c r="H702" s="51" t="s">
        <v>933</v>
      </c>
      <c r="I702" s="17" t="s">
        <v>61</v>
      </c>
      <c r="J702" s="31">
        <v>217</v>
      </c>
      <c r="K702" s="31">
        <v>237</v>
      </c>
      <c r="L702" s="18">
        <f t="shared" si="62"/>
        <v>9.2165898617511524E-2</v>
      </c>
      <c r="M702" s="31">
        <v>151</v>
      </c>
      <c r="N702" s="31">
        <v>164</v>
      </c>
      <c r="O702" s="18">
        <f t="shared" si="63"/>
        <v>8.6092715231788075E-2</v>
      </c>
      <c r="P702" s="31">
        <v>158</v>
      </c>
      <c r="Q702" s="31">
        <v>157</v>
      </c>
      <c r="R702" s="18">
        <f t="shared" si="64"/>
        <v>6.3291139240506328E-3</v>
      </c>
    </row>
    <row r="704" spans="2:18" x14ac:dyDescent="0.25">
      <c r="B704" s="23" t="s">
        <v>876</v>
      </c>
    </row>
    <row r="706" spans="2:12" x14ac:dyDescent="0.25">
      <c r="D706" s="33" t="s">
        <v>879</v>
      </c>
      <c r="E706" s="33" t="s">
        <v>880</v>
      </c>
      <c r="F706" s="33" t="s">
        <v>881</v>
      </c>
    </row>
    <row r="707" spans="2:12" ht="24" x14ac:dyDescent="0.25">
      <c r="B707" s="151" t="s">
        <v>57</v>
      </c>
      <c r="C707" s="151"/>
      <c r="D707" s="22" t="s">
        <v>900</v>
      </c>
      <c r="E707" s="22" t="s">
        <v>900</v>
      </c>
      <c r="F707" s="22" t="s">
        <v>900</v>
      </c>
      <c r="G707" s="34" t="s">
        <v>883</v>
      </c>
    </row>
    <row r="708" spans="2:12" x14ac:dyDescent="0.25">
      <c r="B708" s="149" t="s">
        <v>60</v>
      </c>
      <c r="C708" s="150"/>
      <c r="D708" s="18">
        <f>IFERROR(COUNTIFS($L$658:$L$702,"&lt;=10%",$F$658:$F$702,$B708)/(COUNTIFS($F$658:$F$702,$B708)),0)</f>
        <v>0.55555555555555558</v>
      </c>
      <c r="E708" s="18">
        <f t="shared" ref="E708:E721" si="65">IFERROR(COUNTIFS($O$658:$O$702,"&lt;=10%",$F$658:$F$702,$B708)/(COUNTIFS($F$658:$F$702,$B708)),0)</f>
        <v>0.33333333333333331</v>
      </c>
      <c r="F708" s="18">
        <f t="shared" ref="F708:F721" si="66">IFERROR(COUNTIFS($R$658:$R$702,"&lt;=10%",$F$658:$F$702,$B708)/(COUNTIFS($F$658:$F$702,$B708)),0)</f>
        <v>0.22222222222222221</v>
      </c>
      <c r="G708" s="18">
        <f>AVERAGE(D708:F708)</f>
        <v>0.37037037037037041</v>
      </c>
      <c r="J708" s="23" t="s">
        <v>41</v>
      </c>
    </row>
    <row r="709" spans="2:12" x14ac:dyDescent="0.25">
      <c r="B709" s="149" t="s">
        <v>63</v>
      </c>
      <c r="C709" s="150"/>
      <c r="D709" s="18">
        <f t="shared" ref="D709:D721" si="67">IFERROR(COUNTIFS($L$658:$L$702,"&lt;=10%",$F$658:$F$702,$B709)/(COUNTIFS($F$658:$F$702,$B709)),0)</f>
        <v>0</v>
      </c>
      <c r="E709" s="18">
        <f t="shared" si="65"/>
        <v>0</v>
      </c>
      <c r="F709" s="18">
        <f t="shared" si="66"/>
        <v>0</v>
      </c>
      <c r="G709" s="18">
        <f t="shared" ref="G709:G721" si="68">AVERAGE(D709:F709)</f>
        <v>0</v>
      </c>
    </row>
    <row r="710" spans="2:12" x14ac:dyDescent="0.25">
      <c r="B710" s="149" t="s">
        <v>65</v>
      </c>
      <c r="C710" s="150"/>
      <c r="D710" s="18">
        <f t="shared" si="67"/>
        <v>0.25</v>
      </c>
      <c r="E710" s="18">
        <f t="shared" si="65"/>
        <v>0</v>
      </c>
      <c r="F710" s="18">
        <f t="shared" si="66"/>
        <v>0.5</v>
      </c>
      <c r="G710" s="18">
        <f t="shared" si="68"/>
        <v>0.25</v>
      </c>
      <c r="J710" s="14" t="s">
        <v>891</v>
      </c>
    </row>
    <row r="711" spans="2:12" x14ac:dyDescent="0.25">
      <c r="B711" s="149" t="s">
        <v>68</v>
      </c>
      <c r="C711" s="150"/>
      <c r="D711" s="18">
        <f t="shared" si="67"/>
        <v>0</v>
      </c>
      <c r="E711" s="18">
        <f t="shared" si="65"/>
        <v>0</v>
      </c>
      <c r="F711" s="18">
        <f t="shared" si="66"/>
        <v>1</v>
      </c>
      <c r="G711" s="18">
        <f t="shared" si="68"/>
        <v>0.33333333333333331</v>
      </c>
      <c r="J711" s="14" t="s">
        <v>44</v>
      </c>
      <c r="L711" s="6" t="s">
        <v>45</v>
      </c>
    </row>
    <row r="712" spans="2:12" x14ac:dyDescent="0.25">
      <c r="B712" s="149" t="s">
        <v>70</v>
      </c>
      <c r="C712" s="150"/>
      <c r="D712" s="18">
        <f t="shared" si="67"/>
        <v>0</v>
      </c>
      <c r="E712" s="18">
        <f t="shared" si="65"/>
        <v>0</v>
      </c>
      <c r="F712" s="18">
        <f t="shared" si="66"/>
        <v>0</v>
      </c>
      <c r="G712" s="18">
        <f t="shared" si="68"/>
        <v>0</v>
      </c>
      <c r="J712" s="14" t="s">
        <v>896</v>
      </c>
    </row>
    <row r="713" spans="2:12" x14ac:dyDescent="0.25">
      <c r="B713" s="149" t="s">
        <v>72</v>
      </c>
      <c r="C713" s="150"/>
      <c r="D713" s="18">
        <f t="shared" si="67"/>
        <v>0.5</v>
      </c>
      <c r="E713" s="18">
        <f t="shared" si="65"/>
        <v>0</v>
      </c>
      <c r="F713" s="18">
        <f t="shared" si="66"/>
        <v>0</v>
      </c>
      <c r="G713" s="18">
        <f t="shared" si="68"/>
        <v>0.16666666666666666</v>
      </c>
    </row>
    <row r="714" spans="2:12" x14ac:dyDescent="0.25">
      <c r="B714" s="149" t="s">
        <v>74</v>
      </c>
      <c r="C714" s="150"/>
      <c r="D714" s="18">
        <f t="shared" si="67"/>
        <v>0</v>
      </c>
      <c r="E714" s="18">
        <f t="shared" si="65"/>
        <v>0.6</v>
      </c>
      <c r="F714" s="18">
        <f t="shared" si="66"/>
        <v>0.2</v>
      </c>
      <c r="G714" s="18">
        <f t="shared" si="68"/>
        <v>0.26666666666666666</v>
      </c>
    </row>
    <row r="715" spans="2:12" x14ac:dyDescent="0.25">
      <c r="B715" s="149" t="s">
        <v>76</v>
      </c>
      <c r="C715" s="150"/>
      <c r="D715" s="18">
        <f t="shared" si="67"/>
        <v>0.33333333333333331</v>
      </c>
      <c r="E715" s="18">
        <f t="shared" si="65"/>
        <v>0</v>
      </c>
      <c r="F715" s="18">
        <f t="shared" si="66"/>
        <v>0.33333333333333331</v>
      </c>
      <c r="G715" s="18">
        <f t="shared" si="68"/>
        <v>0.22222222222222221</v>
      </c>
    </row>
    <row r="716" spans="2:12" x14ac:dyDescent="0.25">
      <c r="B716" s="149" t="s">
        <v>80</v>
      </c>
      <c r="C716" s="150"/>
      <c r="D716" s="18">
        <f t="shared" si="67"/>
        <v>0</v>
      </c>
      <c r="E716" s="18">
        <f t="shared" si="65"/>
        <v>0</v>
      </c>
      <c r="F716" s="18">
        <f t="shared" si="66"/>
        <v>0</v>
      </c>
      <c r="G716" s="18">
        <f t="shared" si="68"/>
        <v>0</v>
      </c>
    </row>
    <row r="717" spans="2:12" x14ac:dyDescent="0.25">
      <c r="B717" s="149" t="s">
        <v>82</v>
      </c>
      <c r="C717" s="150"/>
      <c r="D717" s="18">
        <f t="shared" si="67"/>
        <v>0</v>
      </c>
      <c r="E717" s="18">
        <f t="shared" si="65"/>
        <v>0</v>
      </c>
      <c r="F717" s="18">
        <f t="shared" si="66"/>
        <v>0</v>
      </c>
      <c r="G717" s="18">
        <f t="shared" si="68"/>
        <v>0</v>
      </c>
    </row>
    <row r="718" spans="2:12" x14ac:dyDescent="0.25">
      <c r="B718" s="149" t="s">
        <v>89</v>
      </c>
      <c r="C718" s="150"/>
      <c r="D718" s="18">
        <f t="shared" si="67"/>
        <v>1</v>
      </c>
      <c r="E718" s="18">
        <f t="shared" si="65"/>
        <v>0</v>
      </c>
      <c r="F718" s="18">
        <f t="shared" si="66"/>
        <v>1</v>
      </c>
      <c r="G718" s="18">
        <f t="shared" si="68"/>
        <v>0.66666666666666663</v>
      </c>
    </row>
    <row r="719" spans="2:12" x14ac:dyDescent="0.25">
      <c r="B719" s="149" t="s">
        <v>103</v>
      </c>
      <c r="C719" s="150"/>
      <c r="D719" s="18">
        <f t="shared" si="67"/>
        <v>0.25</v>
      </c>
      <c r="E719" s="18">
        <f t="shared" si="65"/>
        <v>0.5</v>
      </c>
      <c r="F719" s="18">
        <f t="shared" si="66"/>
        <v>0.33333333333333331</v>
      </c>
      <c r="G719" s="18">
        <f t="shared" si="68"/>
        <v>0.3611111111111111</v>
      </c>
    </row>
    <row r="720" spans="2:12" x14ac:dyDescent="0.25">
      <c r="B720" s="149" t="s">
        <v>151</v>
      </c>
      <c r="C720" s="150"/>
      <c r="D720" s="18">
        <f t="shared" si="67"/>
        <v>0.33333333333333331</v>
      </c>
      <c r="E720" s="18">
        <f t="shared" si="65"/>
        <v>0.33333333333333331</v>
      </c>
      <c r="F720" s="18">
        <f t="shared" si="66"/>
        <v>0.33333333333333331</v>
      </c>
      <c r="G720" s="18">
        <f t="shared" si="68"/>
        <v>0.33333333333333331</v>
      </c>
    </row>
    <row r="721" spans="2:12" x14ac:dyDescent="0.25">
      <c r="B721" s="149" t="s">
        <v>201</v>
      </c>
      <c r="C721" s="150"/>
      <c r="D721" s="18">
        <f t="shared" si="67"/>
        <v>0</v>
      </c>
      <c r="E721" s="18">
        <f t="shared" si="65"/>
        <v>0</v>
      </c>
      <c r="F721" s="18">
        <f t="shared" si="66"/>
        <v>0</v>
      </c>
      <c r="G721" s="18">
        <f t="shared" si="68"/>
        <v>0</v>
      </c>
    </row>
    <row r="723" spans="2:12" x14ac:dyDescent="0.25">
      <c r="C723" s="28" t="s">
        <v>882</v>
      </c>
      <c r="D723" s="18">
        <f>AVERAGE(D708:D722)</f>
        <v>0.23015873015873017</v>
      </c>
      <c r="E723" s="18">
        <f>AVERAGE(E708:E722)</f>
        <v>0.12619047619047619</v>
      </c>
      <c r="F723" s="18">
        <f>AVERAGE(F708:F722)</f>
        <v>0.28015873015873016</v>
      </c>
      <c r="G723" s="18">
        <f>AVERAGE(G708:G722)</f>
        <v>0.21216931216931217</v>
      </c>
    </row>
    <row r="725" spans="2:12" x14ac:dyDescent="0.25">
      <c r="B725" s="23" t="s">
        <v>939</v>
      </c>
    </row>
    <row r="727" spans="2:12" x14ac:dyDescent="0.25">
      <c r="D727" s="33" t="s">
        <v>879</v>
      </c>
      <c r="E727" s="33" t="s">
        <v>880</v>
      </c>
      <c r="F727" s="33" t="s">
        <v>881</v>
      </c>
    </row>
    <row r="728" spans="2:12" ht="24" x14ac:dyDescent="0.25">
      <c r="B728" s="151" t="s">
        <v>940</v>
      </c>
      <c r="C728" s="151"/>
      <c r="D728" s="22" t="s">
        <v>900</v>
      </c>
      <c r="E728" s="22" t="s">
        <v>900</v>
      </c>
      <c r="F728" s="22" t="s">
        <v>900</v>
      </c>
      <c r="G728" s="34" t="s">
        <v>883</v>
      </c>
    </row>
    <row r="729" spans="2:12" x14ac:dyDescent="0.25">
      <c r="B729" s="149" t="s">
        <v>932</v>
      </c>
      <c r="C729" s="150"/>
      <c r="D729" s="18">
        <f t="shared" ref="D729:D734" si="69">IFERROR(COUNTIFS($L$658:$L$702,"&lt;=10%",$H$658:$H$702,$B729)/(COUNTIFS($H$658:$H$702,$B729)),0)</f>
        <v>0.27272727272727271</v>
      </c>
      <c r="E729" s="18">
        <f t="shared" ref="E729:E734" si="70">IFERROR(COUNTIFS($O$658:$O$702,"&lt;=10%",$H$658:$H$702,$B729)/(COUNTIFS($H$658:$H$702,$B729)),0)</f>
        <v>0.36363636363636365</v>
      </c>
      <c r="F729" s="18">
        <f t="shared" ref="F729:F734" si="71">IFERROR(COUNTIFS($R$658:$R$702,"&lt;=10%",$H$658:$H$702,$B729)/(COUNTIFS($H$658:$H$702,$B729)),0)</f>
        <v>9.0909090909090912E-2</v>
      </c>
      <c r="G729" s="18">
        <f t="shared" ref="G729:G734" si="72">AVERAGE(D729:F729)</f>
        <v>0.24242424242424243</v>
      </c>
      <c r="J729" s="23" t="s">
        <v>41</v>
      </c>
    </row>
    <row r="730" spans="2:12" x14ac:dyDescent="0.25">
      <c r="B730" s="149" t="s">
        <v>933</v>
      </c>
      <c r="C730" s="150"/>
      <c r="D730" s="18">
        <f t="shared" si="69"/>
        <v>0.2</v>
      </c>
      <c r="E730" s="18">
        <f t="shared" si="70"/>
        <v>0.2</v>
      </c>
      <c r="F730" s="18">
        <f t="shared" si="71"/>
        <v>0.8</v>
      </c>
      <c r="G730" s="18">
        <f t="shared" si="72"/>
        <v>0.40000000000000008</v>
      </c>
    </row>
    <row r="731" spans="2:12" x14ac:dyDescent="0.25">
      <c r="B731" s="149" t="s">
        <v>934</v>
      </c>
      <c r="C731" s="150"/>
      <c r="D731" s="18">
        <f t="shared" si="69"/>
        <v>0</v>
      </c>
      <c r="E731" s="18">
        <f t="shared" si="70"/>
        <v>0.33333333333333331</v>
      </c>
      <c r="F731" s="18">
        <f t="shared" si="71"/>
        <v>0.33333333333333331</v>
      </c>
      <c r="G731" s="18">
        <f t="shared" si="72"/>
        <v>0.22222222222222221</v>
      </c>
      <c r="J731" s="14" t="s">
        <v>891</v>
      </c>
    </row>
    <row r="732" spans="2:12" x14ac:dyDescent="0.25">
      <c r="B732" s="149" t="s">
        <v>935</v>
      </c>
      <c r="C732" s="150"/>
      <c r="D732" s="18">
        <f t="shared" si="69"/>
        <v>0.125</v>
      </c>
      <c r="E732" s="18">
        <f t="shared" si="70"/>
        <v>0.25</v>
      </c>
      <c r="F732" s="18">
        <f t="shared" si="71"/>
        <v>0.25</v>
      </c>
      <c r="G732" s="18">
        <f t="shared" si="72"/>
        <v>0.20833333333333334</v>
      </c>
      <c r="J732" s="14" t="s">
        <v>44</v>
      </c>
      <c r="L732" s="6" t="s">
        <v>45</v>
      </c>
    </row>
    <row r="733" spans="2:12" x14ac:dyDescent="0.25">
      <c r="B733" s="149" t="s">
        <v>936</v>
      </c>
      <c r="C733" s="150"/>
      <c r="D733" s="18">
        <f t="shared" si="69"/>
        <v>0.45454545454545453</v>
      </c>
      <c r="E733" s="18">
        <f t="shared" si="70"/>
        <v>0.36363636363636365</v>
      </c>
      <c r="F733" s="18">
        <f t="shared" si="71"/>
        <v>0.36363636363636365</v>
      </c>
      <c r="G733" s="18">
        <f t="shared" si="72"/>
        <v>0.39393939393939387</v>
      </c>
      <c r="J733" s="14" t="s">
        <v>896</v>
      </c>
    </row>
    <row r="734" spans="2:12" x14ac:dyDescent="0.25">
      <c r="B734" s="149" t="s">
        <v>937</v>
      </c>
      <c r="C734" s="150"/>
      <c r="D734" s="18">
        <f t="shared" si="69"/>
        <v>0.42857142857142855</v>
      </c>
      <c r="E734" s="18">
        <f t="shared" si="70"/>
        <v>0.14285714285714285</v>
      </c>
      <c r="F734" s="18">
        <f t="shared" si="71"/>
        <v>0.14285714285714285</v>
      </c>
      <c r="G734" s="18">
        <f t="shared" si="72"/>
        <v>0.23809523809523805</v>
      </c>
    </row>
    <row r="736" spans="2:12" x14ac:dyDescent="0.25">
      <c r="C736" s="28" t="s">
        <v>882</v>
      </c>
      <c r="D736" s="18">
        <f>AVERAGE(D729:D735)</f>
        <v>0.24680735930735931</v>
      </c>
      <c r="E736" s="18">
        <f>AVERAGE(E729:E735)</f>
        <v>0.27557720057720059</v>
      </c>
      <c r="F736" s="18">
        <f>AVERAGE(F729:F735)</f>
        <v>0.3301226551226551</v>
      </c>
      <c r="G736" s="18">
        <f>AVERAGE(G729:G735)</f>
        <v>0.28416907166907168</v>
      </c>
    </row>
  </sheetData>
  <mergeCells count="529">
    <mergeCell ref="B731:C731"/>
    <mergeCell ref="B732:C732"/>
    <mergeCell ref="B733:C733"/>
    <mergeCell ref="B734:C734"/>
    <mergeCell ref="B716:C716"/>
    <mergeCell ref="B717:C717"/>
    <mergeCell ref="B718:C718"/>
    <mergeCell ref="B719:C719"/>
    <mergeCell ref="B720:C720"/>
    <mergeCell ref="B721:C721"/>
    <mergeCell ref="B728:C728"/>
    <mergeCell ref="B729:C729"/>
    <mergeCell ref="B730:C730"/>
    <mergeCell ref="C699:E699"/>
    <mergeCell ref="C700:E700"/>
    <mergeCell ref="C701:E701"/>
    <mergeCell ref="C702:E702"/>
    <mergeCell ref="B715:C715"/>
    <mergeCell ref="B709:C709"/>
    <mergeCell ref="B710:C710"/>
    <mergeCell ref="B711:C711"/>
    <mergeCell ref="B712:C712"/>
    <mergeCell ref="B713:C713"/>
    <mergeCell ref="B714:C714"/>
    <mergeCell ref="B707:C707"/>
    <mergeCell ref="B708:C708"/>
    <mergeCell ref="J656:L656"/>
    <mergeCell ref="M656:O656"/>
    <mergeCell ref="P656:R656"/>
    <mergeCell ref="C696:E696"/>
    <mergeCell ref="C697:E697"/>
    <mergeCell ref="C698:E698"/>
    <mergeCell ref="C691:E691"/>
    <mergeCell ref="C692:E692"/>
    <mergeCell ref="C693:E693"/>
    <mergeCell ref="C694:E694"/>
    <mergeCell ref="C695:E695"/>
    <mergeCell ref="C686:E686"/>
    <mergeCell ref="C687:E687"/>
    <mergeCell ref="C688:E688"/>
    <mergeCell ref="C689:E689"/>
    <mergeCell ref="C690:E690"/>
    <mergeCell ref="C681:E681"/>
    <mergeCell ref="C682:E682"/>
    <mergeCell ref="C683:E683"/>
    <mergeCell ref="C684:E684"/>
    <mergeCell ref="C685:E685"/>
    <mergeCell ref="C676:E676"/>
    <mergeCell ref="C677:E677"/>
    <mergeCell ref="C678:E678"/>
    <mergeCell ref="C573:E573"/>
    <mergeCell ref="C574:E574"/>
    <mergeCell ref="B617:C617"/>
    <mergeCell ref="B618:C618"/>
    <mergeCell ref="B619:C619"/>
    <mergeCell ref="B620:C620"/>
    <mergeCell ref="B621:C621"/>
    <mergeCell ref="C600:E600"/>
    <mergeCell ref="C601:E601"/>
    <mergeCell ref="C602:E602"/>
    <mergeCell ref="C603:E603"/>
    <mergeCell ref="C604:E604"/>
    <mergeCell ref="C595:E595"/>
    <mergeCell ref="C596:E596"/>
    <mergeCell ref="C597:E597"/>
    <mergeCell ref="C598:E598"/>
    <mergeCell ref="C599:E599"/>
    <mergeCell ref="C590:E590"/>
    <mergeCell ref="C591:E591"/>
    <mergeCell ref="C592:E592"/>
    <mergeCell ref="C593:E593"/>
    <mergeCell ref="C594:E594"/>
    <mergeCell ref="C585:E585"/>
    <mergeCell ref="C586:E586"/>
    <mergeCell ref="C568:E568"/>
    <mergeCell ref="C569:E569"/>
    <mergeCell ref="C570:E570"/>
    <mergeCell ref="C571:E571"/>
    <mergeCell ref="C572:E572"/>
    <mergeCell ref="J566:L566"/>
    <mergeCell ref="M566:O566"/>
    <mergeCell ref="P566:R566"/>
    <mergeCell ref="C567:E567"/>
    <mergeCell ref="F567:G567"/>
    <mergeCell ref="B360:C360"/>
    <mergeCell ref="B361:C361"/>
    <mergeCell ref="B362:C362"/>
    <mergeCell ref="B363:C363"/>
    <mergeCell ref="B364:C364"/>
    <mergeCell ref="B365:C365"/>
    <mergeCell ref="B366:C366"/>
    <mergeCell ref="B548:C548"/>
    <mergeCell ref="B549:C549"/>
    <mergeCell ref="B539:C539"/>
    <mergeCell ref="B540:C540"/>
    <mergeCell ref="B541:C541"/>
    <mergeCell ref="C517:E517"/>
    <mergeCell ref="C518:E518"/>
    <mergeCell ref="C519:E519"/>
    <mergeCell ref="C510:E510"/>
    <mergeCell ref="C511:E511"/>
    <mergeCell ref="C512:E512"/>
    <mergeCell ref="C513:E513"/>
    <mergeCell ref="C514:E514"/>
    <mergeCell ref="C505:E505"/>
    <mergeCell ref="C506:E506"/>
    <mergeCell ref="C507:E507"/>
    <mergeCell ref="C508:E508"/>
    <mergeCell ref="B550:C550"/>
    <mergeCell ref="B551:C551"/>
    <mergeCell ref="B552:C552"/>
    <mergeCell ref="B553:C553"/>
    <mergeCell ref="B554:C554"/>
    <mergeCell ref="B530:C530"/>
    <mergeCell ref="B531:C531"/>
    <mergeCell ref="B269:C269"/>
    <mergeCell ref="B270:C270"/>
    <mergeCell ref="B532:C532"/>
    <mergeCell ref="B533:C533"/>
    <mergeCell ref="B534:C534"/>
    <mergeCell ref="B535:C535"/>
    <mergeCell ref="B536:C536"/>
    <mergeCell ref="B537:C537"/>
    <mergeCell ref="B538:C538"/>
    <mergeCell ref="C520:E520"/>
    <mergeCell ref="C521:E521"/>
    <mergeCell ref="C522:E522"/>
    <mergeCell ref="B527:C527"/>
    <mergeCell ref="B528:C528"/>
    <mergeCell ref="B529:C529"/>
    <mergeCell ref="C515:E515"/>
    <mergeCell ref="C516:E516"/>
    <mergeCell ref="J288:L288"/>
    <mergeCell ref="M288:O288"/>
    <mergeCell ref="P288:R288"/>
    <mergeCell ref="B255:C255"/>
    <mergeCell ref="B256:C256"/>
    <mergeCell ref="B257:C257"/>
    <mergeCell ref="B258:C258"/>
    <mergeCell ref="B259:C259"/>
    <mergeCell ref="B271:C271"/>
    <mergeCell ref="B272:C272"/>
    <mergeCell ref="B273:C273"/>
    <mergeCell ref="H289:I289"/>
    <mergeCell ref="J197:L197"/>
    <mergeCell ref="M197:O197"/>
    <mergeCell ref="P197:R197"/>
    <mergeCell ref="H198:I198"/>
    <mergeCell ref="B178:C178"/>
    <mergeCell ref="B179:C179"/>
    <mergeCell ref="C147:E147"/>
    <mergeCell ref="C148:E148"/>
    <mergeCell ref="C149:E149"/>
    <mergeCell ref="B160:C160"/>
    <mergeCell ref="B161:C161"/>
    <mergeCell ref="B162:C162"/>
    <mergeCell ref="B169:C169"/>
    <mergeCell ref="B170:C170"/>
    <mergeCell ref="B171:C171"/>
    <mergeCell ref="B163:C163"/>
    <mergeCell ref="B164:C164"/>
    <mergeCell ref="B165:C165"/>
    <mergeCell ref="B166:C166"/>
    <mergeCell ref="B167:C167"/>
    <mergeCell ref="B168:C168"/>
    <mergeCell ref="C202:E202"/>
    <mergeCell ref="C203:E203"/>
    <mergeCell ref="C679:E679"/>
    <mergeCell ref="C680:E680"/>
    <mergeCell ref="C671:E671"/>
    <mergeCell ref="C672:E672"/>
    <mergeCell ref="C673:E673"/>
    <mergeCell ref="C674:E674"/>
    <mergeCell ref="C675:E675"/>
    <mergeCell ref="C666:E666"/>
    <mergeCell ref="C667:E667"/>
    <mergeCell ref="C668:E668"/>
    <mergeCell ref="C669:E669"/>
    <mergeCell ref="C670:E670"/>
    <mergeCell ref="C661:E661"/>
    <mergeCell ref="C662:E662"/>
    <mergeCell ref="C663:E663"/>
    <mergeCell ref="C664:E664"/>
    <mergeCell ref="C665:E665"/>
    <mergeCell ref="C657:E657"/>
    <mergeCell ref="F657:G657"/>
    <mergeCell ref="C658:E658"/>
    <mergeCell ref="C659:E659"/>
    <mergeCell ref="C660:E660"/>
    <mergeCell ref="B638:C638"/>
    <mergeCell ref="B639:C639"/>
    <mergeCell ref="B640:C640"/>
    <mergeCell ref="B641:C641"/>
    <mergeCell ref="B642:C642"/>
    <mergeCell ref="B643:C643"/>
    <mergeCell ref="B644:C644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23:C623"/>
    <mergeCell ref="B622:C622"/>
    <mergeCell ref="C610:E610"/>
    <mergeCell ref="C611:E611"/>
    <mergeCell ref="C612:E612"/>
    <mergeCell ref="C605:E605"/>
    <mergeCell ref="C606:E606"/>
    <mergeCell ref="C607:E607"/>
    <mergeCell ref="C608:E608"/>
    <mergeCell ref="C609:E609"/>
    <mergeCell ref="C587:E587"/>
    <mergeCell ref="C588:E588"/>
    <mergeCell ref="C589:E589"/>
    <mergeCell ref="C580:E580"/>
    <mergeCell ref="C581:E581"/>
    <mergeCell ref="C582:E582"/>
    <mergeCell ref="C583:E583"/>
    <mergeCell ref="C584:E584"/>
    <mergeCell ref="C575:E575"/>
    <mergeCell ref="C576:E576"/>
    <mergeCell ref="C577:E577"/>
    <mergeCell ref="C578:E578"/>
    <mergeCell ref="C579:E579"/>
    <mergeCell ref="C509:E509"/>
    <mergeCell ref="C500:E500"/>
    <mergeCell ref="C501:E501"/>
    <mergeCell ref="C502:E502"/>
    <mergeCell ref="C503:E503"/>
    <mergeCell ref="C504:E504"/>
    <mergeCell ref="C495:E495"/>
    <mergeCell ref="C496:E496"/>
    <mergeCell ref="C497:E497"/>
    <mergeCell ref="C498:E498"/>
    <mergeCell ref="C499:E499"/>
    <mergeCell ref="C490:E490"/>
    <mergeCell ref="C491:E491"/>
    <mergeCell ref="C492:E492"/>
    <mergeCell ref="C493:E493"/>
    <mergeCell ref="C494:E494"/>
    <mergeCell ref="C485:E485"/>
    <mergeCell ref="C486:E486"/>
    <mergeCell ref="C487:E487"/>
    <mergeCell ref="C488:E488"/>
    <mergeCell ref="C489:E489"/>
    <mergeCell ref="C480:E480"/>
    <mergeCell ref="C481:E481"/>
    <mergeCell ref="C482:E482"/>
    <mergeCell ref="C483:E483"/>
    <mergeCell ref="C484:E484"/>
    <mergeCell ref="J476:L476"/>
    <mergeCell ref="M476:O476"/>
    <mergeCell ref="P476:R476"/>
    <mergeCell ref="C477:E477"/>
    <mergeCell ref="F477:G477"/>
    <mergeCell ref="C478:E478"/>
    <mergeCell ref="C479:E479"/>
    <mergeCell ref="C447:E447"/>
    <mergeCell ref="C448:E448"/>
    <mergeCell ref="C449:E449"/>
    <mergeCell ref="C450:E450"/>
    <mergeCell ref="C451:E451"/>
    <mergeCell ref="C452:E452"/>
    <mergeCell ref="C453:E453"/>
    <mergeCell ref="C454:E454"/>
    <mergeCell ref="C455:E455"/>
    <mergeCell ref="C438:E438"/>
    <mergeCell ref="C439:E439"/>
    <mergeCell ref="C440:E440"/>
    <mergeCell ref="C441:E441"/>
    <mergeCell ref="C442:E442"/>
    <mergeCell ref="C443:E443"/>
    <mergeCell ref="C444:E444"/>
    <mergeCell ref="C445:E445"/>
    <mergeCell ref="C446:E446"/>
    <mergeCell ref="C407:E407"/>
    <mergeCell ref="C408:E408"/>
    <mergeCell ref="C409:E409"/>
    <mergeCell ref="C410:E410"/>
    <mergeCell ref="C411:E411"/>
    <mergeCell ref="C420:E420"/>
    <mergeCell ref="C421:E421"/>
    <mergeCell ref="C422:E422"/>
    <mergeCell ref="C423:E423"/>
    <mergeCell ref="C416:E416"/>
    <mergeCell ref="C417:E417"/>
    <mergeCell ref="C418:E418"/>
    <mergeCell ref="C419:E419"/>
    <mergeCell ref="C412:E412"/>
    <mergeCell ref="C413:E413"/>
    <mergeCell ref="C414:E414"/>
    <mergeCell ref="C415:E415"/>
    <mergeCell ref="C383:E383"/>
    <mergeCell ref="C384:E384"/>
    <mergeCell ref="C385:E385"/>
    <mergeCell ref="C386:E386"/>
    <mergeCell ref="C387:E387"/>
    <mergeCell ref="C388:E388"/>
    <mergeCell ref="C389:E389"/>
    <mergeCell ref="C390:E390"/>
    <mergeCell ref="C406:E406"/>
    <mergeCell ref="C381:E381"/>
    <mergeCell ref="C382:E382"/>
    <mergeCell ref="C45:E45"/>
    <mergeCell ref="C46:E46"/>
    <mergeCell ref="C47:E47"/>
    <mergeCell ref="C48:E48"/>
    <mergeCell ref="C32:E32"/>
    <mergeCell ref="C42:E42"/>
    <mergeCell ref="C43:E43"/>
    <mergeCell ref="C44:E44"/>
    <mergeCell ref="C88:E88"/>
    <mergeCell ref="C89:E89"/>
    <mergeCell ref="C85:E85"/>
    <mergeCell ref="C86:E86"/>
    <mergeCell ref="C66:E66"/>
    <mergeCell ref="C67:E67"/>
    <mergeCell ref="B180:C180"/>
    <mergeCell ref="B181:C181"/>
    <mergeCell ref="B182:C182"/>
    <mergeCell ref="B183:C183"/>
    <mergeCell ref="B184:C184"/>
    <mergeCell ref="C51:E51"/>
    <mergeCell ref="C61:E61"/>
    <mergeCell ref="C62:E62"/>
    <mergeCell ref="G15:G16"/>
    <mergeCell ref="B373:C374"/>
    <mergeCell ref="H373:H374"/>
    <mergeCell ref="D374:G374"/>
    <mergeCell ref="D373:G373"/>
    <mergeCell ref="D15:F15"/>
    <mergeCell ref="D16:F16"/>
    <mergeCell ref="B15:C16"/>
    <mergeCell ref="H107:I107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116:E116"/>
    <mergeCell ref="F107:G107"/>
    <mergeCell ref="C68:E68"/>
    <mergeCell ref="C69:E69"/>
    <mergeCell ref="C64:E64"/>
    <mergeCell ref="C65:E65"/>
    <mergeCell ref="C49:E49"/>
    <mergeCell ref="C50:E50"/>
    <mergeCell ref="C63:E63"/>
    <mergeCell ref="C117:E117"/>
    <mergeCell ref="C118:E118"/>
    <mergeCell ref="C119:E119"/>
    <mergeCell ref="C70:E70"/>
    <mergeCell ref="C80:E80"/>
    <mergeCell ref="C81:E81"/>
    <mergeCell ref="C82:E82"/>
    <mergeCell ref="C83:E83"/>
    <mergeCell ref="C84:E84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87:E87"/>
    <mergeCell ref="C123:E123"/>
    <mergeCell ref="C124:E124"/>
    <mergeCell ref="C125:E125"/>
    <mergeCell ref="C120:E120"/>
    <mergeCell ref="C121:E121"/>
    <mergeCell ref="C122:E122"/>
    <mergeCell ref="C129:E129"/>
    <mergeCell ref="C130:E130"/>
    <mergeCell ref="C131:E131"/>
    <mergeCell ref="C126:E126"/>
    <mergeCell ref="C127:E127"/>
    <mergeCell ref="C128:E128"/>
    <mergeCell ref="C135:E135"/>
    <mergeCell ref="C136:E136"/>
    <mergeCell ref="C137:E137"/>
    <mergeCell ref="C132:E132"/>
    <mergeCell ref="C133:E133"/>
    <mergeCell ref="C134:E134"/>
    <mergeCell ref="C141:E141"/>
    <mergeCell ref="C142:E142"/>
    <mergeCell ref="C143:E143"/>
    <mergeCell ref="C138:E138"/>
    <mergeCell ref="C139:E139"/>
    <mergeCell ref="C140:E140"/>
    <mergeCell ref="C144:E144"/>
    <mergeCell ref="C145:E145"/>
    <mergeCell ref="C146:E146"/>
    <mergeCell ref="B157:C157"/>
    <mergeCell ref="B158:C158"/>
    <mergeCell ref="B159:C159"/>
    <mergeCell ref="C150:E150"/>
    <mergeCell ref="C151:E151"/>
    <mergeCell ref="C152:E152"/>
    <mergeCell ref="C204:E204"/>
    <mergeCell ref="C199:E199"/>
    <mergeCell ref="C200:E200"/>
    <mergeCell ref="C201:E201"/>
    <mergeCell ref="C208:E208"/>
    <mergeCell ref="C209:E209"/>
    <mergeCell ref="C210:E210"/>
    <mergeCell ref="C205:E205"/>
    <mergeCell ref="C206:E206"/>
    <mergeCell ref="C207:E207"/>
    <mergeCell ref="C214:E214"/>
    <mergeCell ref="C215:E215"/>
    <mergeCell ref="C216:E216"/>
    <mergeCell ref="C211:E211"/>
    <mergeCell ref="C212:E212"/>
    <mergeCell ref="C213:E213"/>
    <mergeCell ref="C220:E220"/>
    <mergeCell ref="C221:E221"/>
    <mergeCell ref="C222:E222"/>
    <mergeCell ref="C217:E217"/>
    <mergeCell ref="C218:E218"/>
    <mergeCell ref="C219:E219"/>
    <mergeCell ref="C226:E226"/>
    <mergeCell ref="C227:E227"/>
    <mergeCell ref="C228:E228"/>
    <mergeCell ref="C223:E223"/>
    <mergeCell ref="C224:E224"/>
    <mergeCell ref="C225:E225"/>
    <mergeCell ref="C232:E232"/>
    <mergeCell ref="C233:E233"/>
    <mergeCell ref="C234:E234"/>
    <mergeCell ref="C229:E229"/>
    <mergeCell ref="C230:E230"/>
    <mergeCell ref="C231:E231"/>
    <mergeCell ref="C235:E235"/>
    <mergeCell ref="C236:E236"/>
    <mergeCell ref="C237:E237"/>
    <mergeCell ref="B248:C248"/>
    <mergeCell ref="B249:C249"/>
    <mergeCell ref="B250:C250"/>
    <mergeCell ref="C241:E241"/>
    <mergeCell ref="C242:E242"/>
    <mergeCell ref="B254:C254"/>
    <mergeCell ref="C238:E238"/>
    <mergeCell ref="C239:E239"/>
    <mergeCell ref="C240:E240"/>
    <mergeCell ref="B251:C251"/>
    <mergeCell ref="B252:C252"/>
    <mergeCell ref="B253:C253"/>
    <mergeCell ref="C290:E290"/>
    <mergeCell ref="C291:E291"/>
    <mergeCell ref="C292:E292"/>
    <mergeCell ref="C289:E289"/>
    <mergeCell ref="F289:G289"/>
    <mergeCell ref="B260:C260"/>
    <mergeCell ref="B274:C274"/>
    <mergeCell ref="B275:C275"/>
    <mergeCell ref="C296:E296"/>
    <mergeCell ref="C297:E297"/>
    <mergeCell ref="C298:E298"/>
    <mergeCell ref="C293:E293"/>
    <mergeCell ref="C294:E294"/>
    <mergeCell ref="C295:E295"/>
    <mergeCell ref="C302:E302"/>
    <mergeCell ref="C303:E303"/>
    <mergeCell ref="C304:E304"/>
    <mergeCell ref="C299:E299"/>
    <mergeCell ref="C300:E300"/>
    <mergeCell ref="C301:E301"/>
    <mergeCell ref="C305:E305"/>
    <mergeCell ref="C306:E306"/>
    <mergeCell ref="C307:E307"/>
    <mergeCell ref="C314:E314"/>
    <mergeCell ref="C315:E315"/>
    <mergeCell ref="C316:E316"/>
    <mergeCell ref="C311:E311"/>
    <mergeCell ref="C312:E312"/>
    <mergeCell ref="C313:E313"/>
    <mergeCell ref="C320:E320"/>
    <mergeCell ref="C321:E321"/>
    <mergeCell ref="C322:E322"/>
    <mergeCell ref="C317:E317"/>
    <mergeCell ref="C318:E318"/>
    <mergeCell ref="C319:E319"/>
    <mergeCell ref="C331:E331"/>
    <mergeCell ref="M106:O106"/>
    <mergeCell ref="P106:R106"/>
    <mergeCell ref="C198:E198"/>
    <mergeCell ref="F198:G198"/>
    <mergeCell ref="J106:L106"/>
    <mergeCell ref="C243:E243"/>
    <mergeCell ref="B261:C261"/>
    <mergeCell ref="B262:C262"/>
    <mergeCell ref="C329:E329"/>
    <mergeCell ref="C326:E326"/>
    <mergeCell ref="C327:E327"/>
    <mergeCell ref="C323:E323"/>
    <mergeCell ref="C324:E324"/>
    <mergeCell ref="C325:E325"/>
    <mergeCell ref="C308:E308"/>
    <mergeCell ref="C309:E309"/>
    <mergeCell ref="C310:E310"/>
    <mergeCell ref="C332:E332"/>
    <mergeCell ref="C333:E333"/>
    <mergeCell ref="C328:E328"/>
    <mergeCell ref="B352:C352"/>
    <mergeCell ref="B353:C353"/>
    <mergeCell ref="C334:E334"/>
    <mergeCell ref="B348:C348"/>
    <mergeCell ref="B349:C349"/>
    <mergeCell ref="B350:C350"/>
    <mergeCell ref="B351:C351"/>
    <mergeCell ref="B343:C343"/>
    <mergeCell ref="B344:C344"/>
    <mergeCell ref="B345:C345"/>
    <mergeCell ref="B346:C346"/>
    <mergeCell ref="B347:C347"/>
    <mergeCell ref="B339:C339"/>
    <mergeCell ref="B340:C340"/>
    <mergeCell ref="B341:C341"/>
    <mergeCell ref="B342:C342"/>
    <mergeCell ref="C330:E330"/>
  </mergeCells>
  <conditionalFormatting sqref="I24:I32">
    <cfRule type="expression" dxfId="540" priority="283">
      <formula>I24&gt;20%</formula>
    </cfRule>
    <cfRule type="expression" dxfId="539" priority="284">
      <formula>I24&gt;=10%</formula>
    </cfRule>
    <cfRule type="expression" dxfId="538" priority="285">
      <formula>I24&lt;10%</formula>
    </cfRule>
  </conditionalFormatting>
  <conditionalFormatting sqref="I43:I51">
    <cfRule type="expression" dxfId="537" priority="280">
      <formula>I43&gt;20%</formula>
    </cfRule>
    <cfRule type="expression" dxfId="536" priority="281">
      <formula>I43&gt;=10%</formula>
    </cfRule>
    <cfRule type="expression" dxfId="535" priority="282">
      <formula>I43&lt;10%</formula>
    </cfRule>
  </conditionalFormatting>
  <conditionalFormatting sqref="I62:I70">
    <cfRule type="expression" dxfId="534" priority="277">
      <formula>I62&gt;20%</formula>
    </cfRule>
    <cfRule type="expression" dxfId="533" priority="278">
      <formula>I62&gt;=10%</formula>
    </cfRule>
    <cfRule type="expression" dxfId="532" priority="279">
      <formula>I62&lt;10%</formula>
    </cfRule>
  </conditionalFormatting>
  <conditionalFormatting sqref="I81:I89">
    <cfRule type="expression" dxfId="531" priority="274">
      <formula>I81&gt;20%</formula>
    </cfRule>
    <cfRule type="expression" dxfId="530" priority="275">
      <formula>I81&gt;=10%</formula>
    </cfRule>
    <cfRule type="expression" dxfId="529" priority="276">
      <formula>I81&lt;10%</formula>
    </cfRule>
  </conditionalFormatting>
  <conditionalFormatting sqref="L108:L152">
    <cfRule type="expression" dxfId="528" priority="271">
      <formula>L108&gt;20%</formula>
    </cfRule>
    <cfRule type="expression" dxfId="527" priority="272">
      <formula>L108&gt;=10%</formula>
    </cfRule>
    <cfRule type="expression" dxfId="526" priority="273">
      <formula>L108&lt;10%</formula>
    </cfRule>
  </conditionalFormatting>
  <conditionalFormatting sqref="O108:O152">
    <cfRule type="expression" dxfId="525" priority="268">
      <formula>O108&gt;20%</formula>
    </cfRule>
    <cfRule type="expression" dxfId="524" priority="269">
      <formula>O108&gt;=10%</formula>
    </cfRule>
    <cfRule type="expression" dxfId="523" priority="270">
      <formula>O108&lt;10%</formula>
    </cfRule>
  </conditionalFormatting>
  <conditionalFormatting sqref="R108:R152">
    <cfRule type="expression" dxfId="522" priority="265">
      <formula>R108&gt;20%</formula>
    </cfRule>
    <cfRule type="expression" dxfId="521" priority="266">
      <formula>R108&gt;=10%</formula>
    </cfRule>
    <cfRule type="expression" dxfId="520" priority="267">
      <formula>R108&lt;10%</formula>
    </cfRule>
  </conditionalFormatting>
  <conditionalFormatting sqref="D158:G171">
    <cfRule type="expression" dxfId="519" priority="262">
      <formula>D158&gt;20%</formula>
    </cfRule>
    <cfRule type="expression" dxfId="518" priority="263">
      <formula>D158&gt;=10%</formula>
    </cfRule>
    <cfRule type="expression" dxfId="517" priority="264">
      <formula>D158&lt;10%</formula>
    </cfRule>
  </conditionalFormatting>
  <conditionalFormatting sqref="D173:G173">
    <cfRule type="expression" dxfId="516" priority="259">
      <formula>D173&gt;20%</formula>
    </cfRule>
    <cfRule type="expression" dxfId="515" priority="260">
      <formula>D173&gt;=10%</formula>
    </cfRule>
    <cfRule type="expression" dxfId="514" priority="261">
      <formula>D173&lt;10%</formula>
    </cfRule>
  </conditionalFormatting>
  <conditionalFormatting sqref="D179:D184">
    <cfRule type="expression" dxfId="513" priority="256">
      <formula>D179&gt;20%</formula>
    </cfRule>
    <cfRule type="expression" dxfId="512" priority="257">
      <formula>D179&gt;=10%</formula>
    </cfRule>
    <cfRule type="expression" dxfId="511" priority="258">
      <formula>D179&lt;10%</formula>
    </cfRule>
  </conditionalFormatting>
  <conditionalFormatting sqref="E179">
    <cfRule type="expression" dxfId="510" priority="253">
      <formula>E179&gt;20%</formula>
    </cfRule>
    <cfRule type="expression" dxfId="509" priority="254">
      <formula>E179&gt;=10%</formula>
    </cfRule>
    <cfRule type="expression" dxfId="508" priority="255">
      <formula>E179&lt;10%</formula>
    </cfRule>
  </conditionalFormatting>
  <conditionalFormatting sqref="E180:E184">
    <cfRule type="expression" dxfId="507" priority="250">
      <formula>E180&gt;20%</formula>
    </cfRule>
    <cfRule type="expression" dxfId="506" priority="251">
      <formula>E180&gt;=10%</formula>
    </cfRule>
    <cfRule type="expression" dxfId="505" priority="252">
      <formula>E180&lt;10%</formula>
    </cfRule>
  </conditionalFormatting>
  <conditionalFormatting sqref="F179">
    <cfRule type="expression" dxfId="504" priority="247">
      <formula>F179&gt;20%</formula>
    </cfRule>
    <cfRule type="expression" dxfId="503" priority="248">
      <formula>F179&gt;=10%</formula>
    </cfRule>
    <cfRule type="expression" dxfId="502" priority="249">
      <formula>F179&lt;10%</formula>
    </cfRule>
  </conditionalFormatting>
  <conditionalFormatting sqref="F180:F184">
    <cfRule type="expression" dxfId="501" priority="244">
      <formula>F180&gt;20%</formula>
    </cfRule>
    <cfRule type="expression" dxfId="500" priority="245">
      <formula>F180&gt;=10%</formula>
    </cfRule>
    <cfRule type="expression" dxfId="499" priority="246">
      <formula>F180&lt;10%</formula>
    </cfRule>
  </conditionalFormatting>
  <conditionalFormatting sqref="G179:G184">
    <cfRule type="expression" dxfId="498" priority="241">
      <formula>G179&gt;20%</formula>
    </cfRule>
    <cfRule type="expression" dxfId="497" priority="242">
      <formula>G179&gt;=10%</formula>
    </cfRule>
    <cfRule type="expression" dxfId="496" priority="243">
      <formula>G179&lt;10%</formula>
    </cfRule>
  </conditionalFormatting>
  <conditionalFormatting sqref="D186:G186">
    <cfRule type="expression" dxfId="495" priority="238">
      <formula>D186&gt;20%</formula>
    </cfRule>
    <cfRule type="expression" dxfId="494" priority="239">
      <formula>D186&gt;=10%</formula>
    </cfRule>
    <cfRule type="expression" dxfId="493" priority="240">
      <formula>D186&lt;10%</formula>
    </cfRule>
  </conditionalFormatting>
  <conditionalFormatting sqref="L199:L243">
    <cfRule type="expression" dxfId="492" priority="235">
      <formula>L199&gt;20%</formula>
    </cfRule>
    <cfRule type="expression" dxfId="491" priority="236">
      <formula>L199&gt;=10%</formula>
    </cfRule>
    <cfRule type="expression" dxfId="490" priority="237">
      <formula>L199&lt;10%</formula>
    </cfRule>
  </conditionalFormatting>
  <conditionalFormatting sqref="O199:O243">
    <cfRule type="expression" dxfId="489" priority="232">
      <formula>O199&gt;20%</formula>
    </cfRule>
    <cfRule type="expression" dxfId="488" priority="233">
      <formula>O199&gt;=10%</formula>
    </cfRule>
    <cfRule type="expression" dxfId="487" priority="234">
      <formula>O199&lt;10%</formula>
    </cfRule>
  </conditionalFormatting>
  <conditionalFormatting sqref="R199:R243">
    <cfRule type="expression" dxfId="486" priority="229">
      <formula>R199&gt;20%</formula>
    </cfRule>
    <cfRule type="expression" dxfId="485" priority="230">
      <formula>R199&gt;=10%</formula>
    </cfRule>
    <cfRule type="expression" dxfId="484" priority="231">
      <formula>R199&lt;10%</formula>
    </cfRule>
  </conditionalFormatting>
  <conditionalFormatting sqref="D249:D262">
    <cfRule type="expression" dxfId="483" priority="226">
      <formula>D249&gt;20%</formula>
    </cfRule>
    <cfRule type="expression" dxfId="482" priority="227">
      <formula>D249&gt;=10%</formula>
    </cfRule>
    <cfRule type="expression" dxfId="481" priority="228">
      <formula>D249&lt;10%</formula>
    </cfRule>
  </conditionalFormatting>
  <conditionalFormatting sqref="E249:E262">
    <cfRule type="expression" dxfId="480" priority="223">
      <formula>E249&gt;20%</formula>
    </cfRule>
    <cfRule type="expression" dxfId="479" priority="224">
      <formula>E249&gt;=10%</formula>
    </cfRule>
    <cfRule type="expression" dxfId="478" priority="225">
      <formula>E249&lt;10%</formula>
    </cfRule>
  </conditionalFormatting>
  <conditionalFormatting sqref="F249:F262">
    <cfRule type="expression" dxfId="477" priority="220">
      <formula>F249&gt;20%</formula>
    </cfRule>
    <cfRule type="expression" dxfId="476" priority="221">
      <formula>F249&gt;=10%</formula>
    </cfRule>
    <cfRule type="expression" dxfId="475" priority="222">
      <formula>F249&lt;10%</formula>
    </cfRule>
  </conditionalFormatting>
  <conditionalFormatting sqref="G249:G262">
    <cfRule type="expression" dxfId="474" priority="217">
      <formula>G249&gt;20%</formula>
    </cfRule>
    <cfRule type="expression" dxfId="473" priority="218">
      <formula>G249&gt;=10%</formula>
    </cfRule>
    <cfRule type="expression" dxfId="472" priority="219">
      <formula>G249&lt;10%</formula>
    </cfRule>
  </conditionalFormatting>
  <conditionalFormatting sqref="D264:G264">
    <cfRule type="expression" dxfId="471" priority="214">
      <formula>D264&gt;20%</formula>
    </cfRule>
    <cfRule type="expression" dxfId="470" priority="215">
      <formula>D264&gt;=10%</formula>
    </cfRule>
    <cfRule type="expression" dxfId="469" priority="216">
      <formula>D264&lt;10%</formula>
    </cfRule>
  </conditionalFormatting>
  <conditionalFormatting sqref="D270:D275">
    <cfRule type="expression" dxfId="468" priority="211">
      <formula>D270&gt;20%</formula>
    </cfRule>
    <cfRule type="expression" dxfId="467" priority="212">
      <formula>D270&gt;=10%</formula>
    </cfRule>
    <cfRule type="expression" dxfId="466" priority="213">
      <formula>D270&lt;10%</formula>
    </cfRule>
  </conditionalFormatting>
  <conditionalFormatting sqref="E270:F275">
    <cfRule type="expression" dxfId="465" priority="208">
      <formula>E270&gt;20%</formula>
    </cfRule>
    <cfRule type="expression" dxfId="464" priority="209">
      <formula>E270&gt;=10%</formula>
    </cfRule>
    <cfRule type="expression" dxfId="463" priority="210">
      <formula>E270&lt;10%</formula>
    </cfRule>
  </conditionalFormatting>
  <conditionalFormatting sqref="G270:G275">
    <cfRule type="expression" dxfId="462" priority="205">
      <formula>G270&gt;20%</formula>
    </cfRule>
    <cfRule type="expression" dxfId="461" priority="206">
      <formula>G270&gt;=10%</formula>
    </cfRule>
    <cfRule type="expression" dxfId="460" priority="207">
      <formula>G270&lt;10%</formula>
    </cfRule>
  </conditionalFormatting>
  <conditionalFormatting sqref="D277:G277">
    <cfRule type="expression" dxfId="459" priority="202">
      <formula>D277&gt;20%</formula>
    </cfRule>
    <cfRule type="expression" dxfId="458" priority="203">
      <formula>D277&gt;=10%</formula>
    </cfRule>
    <cfRule type="expression" dxfId="457" priority="204">
      <formula>D277&lt;10%</formula>
    </cfRule>
  </conditionalFormatting>
  <conditionalFormatting sqref="L290:L334">
    <cfRule type="expression" dxfId="456" priority="199">
      <formula>L290&gt;20%</formula>
    </cfRule>
    <cfRule type="expression" dxfId="455" priority="200">
      <formula>L290&gt;=10%</formula>
    </cfRule>
    <cfRule type="expression" dxfId="454" priority="201">
      <formula>L290&lt;10%</formula>
    </cfRule>
  </conditionalFormatting>
  <conditionalFormatting sqref="O290:O334">
    <cfRule type="expression" dxfId="453" priority="196">
      <formula>O290&gt;20%</formula>
    </cfRule>
    <cfRule type="expression" dxfId="452" priority="197">
      <formula>O290&gt;=10%</formula>
    </cfRule>
    <cfRule type="expression" dxfId="451" priority="198">
      <formula>O290&lt;10%</formula>
    </cfRule>
  </conditionalFormatting>
  <conditionalFormatting sqref="R290:R334">
    <cfRule type="expression" dxfId="450" priority="193">
      <formula>R290&gt;20%</formula>
    </cfRule>
    <cfRule type="expression" dxfId="449" priority="194">
      <formula>R290&gt;=10%</formula>
    </cfRule>
    <cfRule type="expression" dxfId="448" priority="195">
      <formula>R290&lt;10%</formula>
    </cfRule>
  </conditionalFormatting>
  <conditionalFormatting sqref="D340:D353">
    <cfRule type="expression" dxfId="447" priority="190">
      <formula>D340&gt;20%</formula>
    </cfRule>
    <cfRule type="expression" dxfId="446" priority="191">
      <formula>D340&gt;=10%</formula>
    </cfRule>
    <cfRule type="expression" dxfId="445" priority="192">
      <formula>D340&lt;10%</formula>
    </cfRule>
  </conditionalFormatting>
  <conditionalFormatting sqref="E340:E353">
    <cfRule type="expression" dxfId="444" priority="187">
      <formula>E340&gt;20%</formula>
    </cfRule>
    <cfRule type="expression" dxfId="443" priority="188">
      <formula>E340&gt;=10%</formula>
    </cfRule>
    <cfRule type="expression" dxfId="442" priority="189">
      <formula>E340&lt;10%</formula>
    </cfRule>
  </conditionalFormatting>
  <conditionalFormatting sqref="F340:F353">
    <cfRule type="expression" dxfId="441" priority="184">
      <formula>F340&gt;20%</formula>
    </cfRule>
    <cfRule type="expression" dxfId="440" priority="185">
      <formula>F340&gt;=10%</formula>
    </cfRule>
    <cfRule type="expression" dxfId="439" priority="186">
      <formula>F340&lt;10%</formula>
    </cfRule>
  </conditionalFormatting>
  <conditionalFormatting sqref="G340:G353">
    <cfRule type="expression" dxfId="438" priority="181">
      <formula>G340&gt;20%</formula>
    </cfRule>
    <cfRule type="expression" dxfId="437" priority="182">
      <formula>G340&gt;=10%</formula>
    </cfRule>
    <cfRule type="expression" dxfId="436" priority="183">
      <formula>G340&lt;10%</formula>
    </cfRule>
  </conditionalFormatting>
  <conditionalFormatting sqref="D355:G355">
    <cfRule type="expression" dxfId="435" priority="178">
      <formula>D355&gt;20%</formula>
    </cfRule>
    <cfRule type="expression" dxfId="434" priority="179">
      <formula>D355&gt;=10%</formula>
    </cfRule>
    <cfRule type="expression" dxfId="433" priority="180">
      <formula>D355&lt;10%</formula>
    </cfRule>
  </conditionalFormatting>
  <conditionalFormatting sqref="D361:D366">
    <cfRule type="expression" dxfId="432" priority="175">
      <formula>D361&gt;20%</formula>
    </cfRule>
    <cfRule type="expression" dxfId="431" priority="176">
      <formula>D361&gt;=10%</formula>
    </cfRule>
    <cfRule type="expression" dxfId="430" priority="177">
      <formula>D361&lt;10%</formula>
    </cfRule>
  </conditionalFormatting>
  <conditionalFormatting sqref="E361:E366">
    <cfRule type="expression" dxfId="429" priority="172">
      <formula>E361&gt;20%</formula>
    </cfRule>
    <cfRule type="expression" dxfId="428" priority="173">
      <formula>E361&gt;=10%</formula>
    </cfRule>
    <cfRule type="expression" dxfId="427" priority="174">
      <formula>E361&lt;10%</formula>
    </cfRule>
  </conditionalFormatting>
  <conditionalFormatting sqref="F361:F366">
    <cfRule type="expression" dxfId="426" priority="169">
      <formula>F361&gt;20%</formula>
    </cfRule>
    <cfRule type="expression" dxfId="425" priority="170">
      <formula>F361&gt;=10%</formula>
    </cfRule>
    <cfRule type="expression" dxfId="424" priority="171">
      <formula>F361&lt;10%</formula>
    </cfRule>
  </conditionalFormatting>
  <conditionalFormatting sqref="G361:G366">
    <cfRule type="expression" dxfId="423" priority="166">
      <formula>G361&gt;20%</formula>
    </cfRule>
    <cfRule type="expression" dxfId="422" priority="167">
      <formula>G361&gt;=10%</formula>
    </cfRule>
    <cfRule type="expression" dxfId="421" priority="168">
      <formula>G361&lt;10%</formula>
    </cfRule>
  </conditionalFormatting>
  <conditionalFormatting sqref="D368:G368">
    <cfRule type="expression" dxfId="420" priority="163">
      <formula>D368&gt;20%</formula>
    </cfRule>
    <cfRule type="expression" dxfId="419" priority="164">
      <formula>D368&gt;=10%</formula>
    </cfRule>
    <cfRule type="expression" dxfId="418" priority="165">
      <formula>D368&lt;10%</formula>
    </cfRule>
  </conditionalFormatting>
  <conditionalFormatting sqref="I382:I390">
    <cfRule type="expression" dxfId="417" priority="160">
      <formula>I382&gt;20%</formula>
    </cfRule>
    <cfRule type="expression" dxfId="416" priority="161">
      <formula>I382&gt;=10%</formula>
    </cfRule>
    <cfRule type="expression" dxfId="415" priority="162">
      <formula>I382&lt;10%</formula>
    </cfRule>
  </conditionalFormatting>
  <conditionalFormatting sqref="E396">
    <cfRule type="expression" dxfId="414" priority="157">
      <formula>E396&gt;60%</formula>
    </cfRule>
    <cfRule type="expression" dxfId="413" priority="158">
      <formula>E396&gt;=40%</formula>
    </cfRule>
    <cfRule type="expression" dxfId="412" priority="159">
      <formula>E396&lt;40%</formula>
    </cfRule>
  </conditionalFormatting>
  <conditionalFormatting sqref="I407:I423">
    <cfRule type="expression" dxfId="411" priority="154">
      <formula>I407&gt;20%</formula>
    </cfRule>
    <cfRule type="expression" dxfId="410" priority="155">
      <formula>I407&gt;=10%</formula>
    </cfRule>
    <cfRule type="expression" dxfId="409" priority="156">
      <formula>I407&lt;10%</formula>
    </cfRule>
  </conditionalFormatting>
  <conditionalFormatting sqref="E429">
    <cfRule type="expression" dxfId="408" priority="151">
      <formula>E429&gt;60%</formula>
    </cfRule>
    <cfRule type="expression" dxfId="407" priority="152">
      <formula>E429&gt;=40%</formula>
    </cfRule>
    <cfRule type="expression" dxfId="406" priority="153">
      <formula>E429&lt;40%</formula>
    </cfRule>
  </conditionalFormatting>
  <conditionalFormatting sqref="I439:I455">
    <cfRule type="expression" dxfId="405" priority="148">
      <formula>I439&gt;20%</formula>
    </cfRule>
    <cfRule type="expression" dxfId="404" priority="149">
      <formula>I439&gt;=10%</formula>
    </cfRule>
    <cfRule type="expression" dxfId="403" priority="150">
      <formula>I439&lt;10%</formula>
    </cfRule>
  </conditionalFormatting>
  <conditionalFormatting sqref="E461">
    <cfRule type="expression" dxfId="402" priority="145">
      <formula>E461&gt;60%</formula>
    </cfRule>
    <cfRule type="expression" dxfId="401" priority="146">
      <formula>E461&gt;=40%</formula>
    </cfRule>
    <cfRule type="expression" dxfId="400" priority="147">
      <formula>E461&lt;40%</formula>
    </cfRule>
  </conditionalFormatting>
  <conditionalFormatting sqref="L478:L522">
    <cfRule type="expression" dxfId="399" priority="142">
      <formula>L478&gt;20%</formula>
    </cfRule>
    <cfRule type="expression" dxfId="398" priority="143">
      <formula>L478&gt;=10%</formula>
    </cfRule>
    <cfRule type="expression" dxfId="397" priority="144">
      <formula>L478&lt;10%</formula>
    </cfRule>
  </conditionalFormatting>
  <conditionalFormatting sqref="O478:O522">
    <cfRule type="expression" dxfId="396" priority="139">
      <formula>O478&gt;20%</formula>
    </cfRule>
    <cfRule type="expression" dxfId="395" priority="140">
      <formula>O478&gt;=10%</formula>
    </cfRule>
    <cfRule type="expression" dxfId="394" priority="141">
      <formula>O478&lt;10%</formula>
    </cfRule>
  </conditionalFormatting>
  <conditionalFormatting sqref="R478:R522">
    <cfRule type="expression" dxfId="393" priority="136">
      <formula>R478&gt;20%</formula>
    </cfRule>
    <cfRule type="expression" dxfId="392" priority="137">
      <formula>R478&gt;=10%</formula>
    </cfRule>
    <cfRule type="expression" dxfId="391" priority="138">
      <formula>R478&lt;10%</formula>
    </cfRule>
  </conditionalFormatting>
  <conditionalFormatting sqref="D528:D541">
    <cfRule type="expression" dxfId="390" priority="133">
      <formula>D528&gt;60%</formula>
    </cfRule>
    <cfRule type="expression" dxfId="389" priority="134">
      <formula>D528&gt;=40%</formula>
    </cfRule>
    <cfRule type="expression" dxfId="388" priority="135">
      <formula>D528&lt;40%</formula>
    </cfRule>
  </conditionalFormatting>
  <conditionalFormatting sqref="E529:E541">
    <cfRule type="expression" dxfId="387" priority="130">
      <formula>E529&gt;60%</formula>
    </cfRule>
    <cfRule type="expression" dxfId="386" priority="131">
      <formula>E529&gt;=40%</formula>
    </cfRule>
    <cfRule type="expression" dxfId="385" priority="132">
      <formula>E529&lt;40%</formula>
    </cfRule>
  </conditionalFormatting>
  <conditionalFormatting sqref="F529:F541">
    <cfRule type="expression" dxfId="384" priority="127">
      <formula>F529&gt;60%</formula>
    </cfRule>
    <cfRule type="expression" dxfId="383" priority="128">
      <formula>F529&gt;=40%</formula>
    </cfRule>
    <cfRule type="expression" dxfId="382" priority="129">
      <formula>F529&lt;40%</formula>
    </cfRule>
  </conditionalFormatting>
  <conditionalFormatting sqref="G528:G541">
    <cfRule type="expression" dxfId="381" priority="124">
      <formula>G528&gt;60%</formula>
    </cfRule>
    <cfRule type="expression" dxfId="380" priority="125">
      <formula>G528&gt;=40%</formula>
    </cfRule>
    <cfRule type="expression" dxfId="379" priority="126">
      <formula>G528&lt;40%</formula>
    </cfRule>
  </conditionalFormatting>
  <conditionalFormatting sqref="D543:G543">
    <cfRule type="expression" dxfId="378" priority="121">
      <formula>D543&gt;60%</formula>
    </cfRule>
    <cfRule type="expression" dxfId="377" priority="122">
      <formula>D543&gt;=40%</formula>
    </cfRule>
    <cfRule type="expression" dxfId="376" priority="123">
      <formula>D543&lt;40%</formula>
    </cfRule>
  </conditionalFormatting>
  <conditionalFormatting sqref="D550:D554">
    <cfRule type="expression" dxfId="375" priority="118">
      <formula>D550&gt;60%</formula>
    </cfRule>
    <cfRule type="expression" dxfId="374" priority="119">
      <formula>D550&gt;=40%</formula>
    </cfRule>
    <cfRule type="expression" dxfId="373" priority="120">
      <formula>D550&lt;40%</formula>
    </cfRule>
  </conditionalFormatting>
  <conditionalFormatting sqref="D556:G556">
    <cfRule type="expression" dxfId="372" priority="115">
      <formula>D556&gt;60%</formula>
    </cfRule>
    <cfRule type="expression" dxfId="371" priority="116">
      <formula>D556&gt;=40%</formula>
    </cfRule>
    <cfRule type="expression" dxfId="370" priority="117">
      <formula>D556&lt;40%</formula>
    </cfRule>
  </conditionalFormatting>
  <conditionalFormatting sqref="D708:D721">
    <cfRule type="expression" dxfId="369" priority="28">
      <formula>D708&gt;60%</formula>
    </cfRule>
    <cfRule type="expression" dxfId="368" priority="29">
      <formula>D708&gt;=40%</formula>
    </cfRule>
    <cfRule type="expression" dxfId="367" priority="30">
      <formula>D708&lt;40%</formula>
    </cfRule>
  </conditionalFormatting>
  <conditionalFormatting sqref="F550:F554">
    <cfRule type="expression" dxfId="366" priority="106">
      <formula>F550&gt;60%</formula>
    </cfRule>
    <cfRule type="expression" dxfId="365" priority="107">
      <formula>F550&gt;=40%</formula>
    </cfRule>
    <cfRule type="expression" dxfId="364" priority="108">
      <formula>F550&lt;40%</formula>
    </cfRule>
  </conditionalFormatting>
  <conditionalFormatting sqref="G549">
    <cfRule type="expression" dxfId="363" priority="103">
      <formula>G549&gt;60%</formula>
    </cfRule>
    <cfRule type="expression" dxfId="362" priority="104">
      <formula>G549&gt;=40%</formula>
    </cfRule>
    <cfRule type="expression" dxfId="361" priority="105">
      <formula>G549&lt;40%</formula>
    </cfRule>
  </conditionalFormatting>
  <conditionalFormatting sqref="G550:G554">
    <cfRule type="expression" dxfId="360" priority="100">
      <formula>G550&gt;60%</formula>
    </cfRule>
    <cfRule type="expression" dxfId="359" priority="101">
      <formula>G550&gt;=40%</formula>
    </cfRule>
    <cfRule type="expression" dxfId="358" priority="102">
      <formula>G550&lt;40%</formula>
    </cfRule>
  </conditionalFormatting>
  <conditionalFormatting sqref="L568:L612">
    <cfRule type="expression" dxfId="357" priority="97">
      <formula>L568&gt;20%</formula>
    </cfRule>
    <cfRule type="expression" dxfId="356" priority="98">
      <formula>L568&gt;=10%</formula>
    </cfRule>
    <cfRule type="expression" dxfId="355" priority="99">
      <formula>L568&lt;10%</formula>
    </cfRule>
  </conditionalFormatting>
  <conditionalFormatting sqref="O568:O612">
    <cfRule type="expression" dxfId="354" priority="94">
      <formula>O568&gt;20%</formula>
    </cfRule>
    <cfRule type="expression" dxfId="353" priority="95">
      <formula>O568&gt;=10%</formula>
    </cfRule>
    <cfRule type="expression" dxfId="352" priority="96">
      <formula>O568&lt;10%</formula>
    </cfRule>
  </conditionalFormatting>
  <conditionalFormatting sqref="R568:R612">
    <cfRule type="expression" dxfId="351" priority="91">
      <formula>R568&gt;20%</formula>
    </cfRule>
    <cfRule type="expression" dxfId="350" priority="92">
      <formula>R568&gt;=10%</formula>
    </cfRule>
    <cfRule type="expression" dxfId="349" priority="93">
      <formula>R568&lt;10%</formula>
    </cfRule>
  </conditionalFormatting>
  <conditionalFormatting sqref="E528">
    <cfRule type="expression" dxfId="348" priority="88">
      <formula>E528&gt;60%</formula>
    </cfRule>
    <cfRule type="expression" dxfId="347" priority="89">
      <formula>E528&gt;=40%</formula>
    </cfRule>
    <cfRule type="expression" dxfId="346" priority="90">
      <formula>E528&lt;40%</formula>
    </cfRule>
  </conditionalFormatting>
  <conditionalFormatting sqref="F528">
    <cfRule type="expression" dxfId="345" priority="85">
      <formula>F528&gt;60%</formula>
    </cfRule>
    <cfRule type="expression" dxfId="344" priority="86">
      <formula>F528&gt;=40%</formula>
    </cfRule>
    <cfRule type="expression" dxfId="343" priority="87">
      <formula>F528&lt;40%</formula>
    </cfRule>
  </conditionalFormatting>
  <conditionalFormatting sqref="D549">
    <cfRule type="expression" dxfId="342" priority="82">
      <formula>D549&gt;60%</formula>
    </cfRule>
    <cfRule type="expression" dxfId="341" priority="83">
      <formula>D549&gt;=40%</formula>
    </cfRule>
    <cfRule type="expression" dxfId="340" priority="84">
      <formula>D549&lt;40%</formula>
    </cfRule>
  </conditionalFormatting>
  <conditionalFormatting sqref="E550:E554">
    <cfRule type="expression" dxfId="339" priority="79">
      <formula>E550&gt;60%</formula>
    </cfRule>
    <cfRule type="expression" dxfId="338" priority="80">
      <formula>E550&gt;=40%</formula>
    </cfRule>
    <cfRule type="expression" dxfId="337" priority="81">
      <formula>E550&lt;40%</formula>
    </cfRule>
  </conditionalFormatting>
  <conditionalFormatting sqref="E549">
    <cfRule type="expression" dxfId="336" priority="76">
      <formula>E549&gt;60%</formula>
    </cfRule>
    <cfRule type="expression" dxfId="335" priority="77">
      <formula>E549&gt;=40%</formula>
    </cfRule>
    <cfRule type="expression" dxfId="334" priority="78">
      <formula>E549&lt;40%</formula>
    </cfRule>
  </conditionalFormatting>
  <conditionalFormatting sqref="F549">
    <cfRule type="expression" dxfId="333" priority="73">
      <formula>F549&gt;60%</formula>
    </cfRule>
    <cfRule type="expression" dxfId="332" priority="74">
      <formula>F549&gt;=40%</formula>
    </cfRule>
    <cfRule type="expression" dxfId="331" priority="75">
      <formula>F549&lt;40%</formula>
    </cfRule>
  </conditionalFormatting>
  <conditionalFormatting sqref="D618">
    <cfRule type="expression" dxfId="330" priority="70">
      <formula>D618&gt;60%</formula>
    </cfRule>
    <cfRule type="expression" dxfId="329" priority="71">
      <formula>D618&gt;=40%</formula>
    </cfRule>
    <cfRule type="expression" dxfId="328" priority="72">
      <formula>D618&lt;40%</formula>
    </cfRule>
  </conditionalFormatting>
  <conditionalFormatting sqref="D619:D631">
    <cfRule type="expression" dxfId="327" priority="67">
      <formula>D619&gt;60%</formula>
    </cfRule>
    <cfRule type="expression" dxfId="326" priority="68">
      <formula>D619&gt;=40%</formula>
    </cfRule>
    <cfRule type="expression" dxfId="325" priority="69">
      <formula>D619&lt;40%</formula>
    </cfRule>
  </conditionalFormatting>
  <conditionalFormatting sqref="E618:E631">
    <cfRule type="expression" dxfId="324" priority="64">
      <formula>E618&gt;60%</formula>
    </cfRule>
    <cfRule type="expression" dxfId="323" priority="65">
      <formula>E618&gt;=40%</formula>
    </cfRule>
    <cfRule type="expression" dxfId="322" priority="66">
      <formula>E618&lt;40%</formula>
    </cfRule>
  </conditionalFormatting>
  <conditionalFormatting sqref="F618:F631">
    <cfRule type="expression" dxfId="321" priority="61">
      <formula>F618&gt;60%</formula>
    </cfRule>
    <cfRule type="expression" dxfId="320" priority="62">
      <formula>F618&gt;=40%</formula>
    </cfRule>
    <cfRule type="expression" dxfId="319" priority="63">
      <formula>F618&lt;40%</formula>
    </cfRule>
  </conditionalFormatting>
  <conditionalFormatting sqref="G618:G631">
    <cfRule type="expression" dxfId="318" priority="58">
      <formula>G618&gt;60%</formula>
    </cfRule>
    <cfRule type="expression" dxfId="317" priority="59">
      <formula>G618&gt;=40%</formula>
    </cfRule>
    <cfRule type="expression" dxfId="316" priority="60">
      <formula>G618&lt;40%</formula>
    </cfRule>
  </conditionalFormatting>
  <conditionalFormatting sqref="D633:G633">
    <cfRule type="expression" dxfId="315" priority="55">
      <formula>D633&gt;60%</formula>
    </cfRule>
    <cfRule type="expression" dxfId="314" priority="56">
      <formula>D633&gt;=40%</formula>
    </cfRule>
    <cfRule type="expression" dxfId="313" priority="57">
      <formula>D633&lt;40%</formula>
    </cfRule>
  </conditionalFormatting>
  <conditionalFormatting sqref="D639:D644">
    <cfRule type="expression" dxfId="312" priority="52">
      <formula>D639&gt;60%</formula>
    </cfRule>
    <cfRule type="expression" dxfId="311" priority="53">
      <formula>D639&gt;=40%</formula>
    </cfRule>
    <cfRule type="expression" dxfId="310" priority="54">
      <formula>D639&lt;40%</formula>
    </cfRule>
  </conditionalFormatting>
  <conditionalFormatting sqref="G639:G644">
    <cfRule type="expression" dxfId="309" priority="49">
      <formula>G639&gt;60%</formula>
    </cfRule>
    <cfRule type="expression" dxfId="308" priority="50">
      <formula>G639&gt;=40%</formula>
    </cfRule>
    <cfRule type="expression" dxfId="307" priority="51">
      <formula>G639&lt;40%</formula>
    </cfRule>
  </conditionalFormatting>
  <conditionalFormatting sqref="E639:E644">
    <cfRule type="expression" dxfId="306" priority="46">
      <formula>E639&gt;60%</formula>
    </cfRule>
    <cfRule type="expression" dxfId="305" priority="47">
      <formula>E639&gt;=40%</formula>
    </cfRule>
    <cfRule type="expression" dxfId="304" priority="48">
      <formula>E639&lt;40%</formula>
    </cfRule>
  </conditionalFormatting>
  <conditionalFormatting sqref="F639:F644">
    <cfRule type="expression" dxfId="303" priority="43">
      <formula>F639&gt;60%</formula>
    </cfRule>
    <cfRule type="expression" dxfId="302" priority="44">
      <formula>F639&gt;=40%</formula>
    </cfRule>
    <cfRule type="expression" dxfId="301" priority="45">
      <formula>F639&lt;40%</formula>
    </cfRule>
  </conditionalFormatting>
  <conditionalFormatting sqref="D646:G646">
    <cfRule type="expression" dxfId="300" priority="40">
      <formula>D646&gt;60%</formula>
    </cfRule>
    <cfRule type="expression" dxfId="299" priority="41">
      <formula>D646&gt;=40%</formula>
    </cfRule>
    <cfRule type="expression" dxfId="298" priority="42">
      <formula>D646&lt;40%</formula>
    </cfRule>
  </conditionalFormatting>
  <conditionalFormatting sqref="L658:L702">
    <cfRule type="expression" dxfId="297" priority="37">
      <formula>L658&gt;20%</formula>
    </cfRule>
    <cfRule type="expression" dxfId="296" priority="38">
      <formula>L658&gt;=10%</formula>
    </cfRule>
    <cfRule type="expression" dxfId="295" priority="39">
      <formula>L658&lt;10%</formula>
    </cfRule>
  </conditionalFormatting>
  <conditionalFormatting sqref="O658:O702">
    <cfRule type="expression" dxfId="294" priority="34">
      <formula>O658&gt;20%</formula>
    </cfRule>
    <cfRule type="expression" dxfId="293" priority="35">
      <formula>O658&gt;=10%</formula>
    </cfRule>
    <cfRule type="expression" dxfId="292" priority="36">
      <formula>O658&lt;10%</formula>
    </cfRule>
  </conditionalFormatting>
  <conditionalFormatting sqref="R658:R702">
    <cfRule type="expression" dxfId="291" priority="31">
      <formula>R658&gt;20%</formula>
    </cfRule>
    <cfRule type="expression" dxfId="290" priority="32">
      <formula>R658&gt;=10%</formula>
    </cfRule>
    <cfRule type="expression" dxfId="289" priority="33">
      <formula>R658&lt;10%</formula>
    </cfRule>
  </conditionalFormatting>
  <conditionalFormatting sqref="E708:E721">
    <cfRule type="expression" dxfId="288" priority="25">
      <formula>E708&gt;60%</formula>
    </cfRule>
    <cfRule type="expression" dxfId="287" priority="26">
      <formula>E708&gt;=40%</formula>
    </cfRule>
    <cfRule type="expression" dxfId="286" priority="27">
      <formula>E708&lt;40%</formula>
    </cfRule>
  </conditionalFormatting>
  <conditionalFormatting sqref="F708:F721">
    <cfRule type="expression" dxfId="285" priority="22">
      <formula>F708&gt;60%</formula>
    </cfRule>
    <cfRule type="expression" dxfId="284" priority="23">
      <formula>F708&gt;=40%</formula>
    </cfRule>
    <cfRule type="expression" dxfId="283" priority="24">
      <formula>F708&lt;40%</formula>
    </cfRule>
  </conditionalFormatting>
  <conditionalFormatting sqref="G708:G721">
    <cfRule type="expression" dxfId="282" priority="19">
      <formula>G708&gt;60%</formula>
    </cfRule>
    <cfRule type="expression" dxfId="281" priority="20">
      <formula>G708&gt;=40%</formula>
    </cfRule>
    <cfRule type="expression" dxfId="280" priority="21">
      <formula>G708&lt;40%</formula>
    </cfRule>
  </conditionalFormatting>
  <conditionalFormatting sqref="D723:G723">
    <cfRule type="expression" dxfId="279" priority="16">
      <formula>D723&gt;60%</formula>
    </cfRule>
    <cfRule type="expression" dxfId="278" priority="17">
      <formula>D723&gt;=40%</formula>
    </cfRule>
    <cfRule type="expression" dxfId="277" priority="18">
      <formula>D723&lt;40%</formula>
    </cfRule>
  </conditionalFormatting>
  <conditionalFormatting sqref="D729:D734">
    <cfRule type="expression" dxfId="276" priority="13">
      <formula>D729&gt;60%</formula>
    </cfRule>
    <cfRule type="expression" dxfId="275" priority="14">
      <formula>D729&gt;=40%</formula>
    </cfRule>
    <cfRule type="expression" dxfId="274" priority="15">
      <formula>D729&lt;40%</formula>
    </cfRule>
  </conditionalFormatting>
  <conditionalFormatting sqref="D736:G736">
    <cfRule type="expression" dxfId="273" priority="10">
      <formula>D736&gt;60%</formula>
    </cfRule>
    <cfRule type="expression" dxfId="272" priority="11">
      <formula>D736&gt;=40%</formula>
    </cfRule>
    <cfRule type="expression" dxfId="271" priority="12">
      <formula>D736&lt;40%</formula>
    </cfRule>
  </conditionalFormatting>
  <conditionalFormatting sqref="G729:G734">
    <cfRule type="expression" dxfId="270" priority="7">
      <formula>G729&gt;60%</formula>
    </cfRule>
    <cfRule type="expression" dxfId="269" priority="8">
      <formula>G729&gt;=40%</formula>
    </cfRule>
    <cfRule type="expression" dxfId="268" priority="9">
      <formula>G729&lt;40%</formula>
    </cfRule>
  </conditionalFormatting>
  <conditionalFormatting sqref="E729:E734">
    <cfRule type="expression" dxfId="267" priority="4">
      <formula>E729&gt;60%</formula>
    </cfRule>
    <cfRule type="expression" dxfId="266" priority="5">
      <formula>E729&gt;=40%</formula>
    </cfRule>
    <cfRule type="expression" dxfId="265" priority="6">
      <formula>E729&lt;40%</formula>
    </cfRule>
  </conditionalFormatting>
  <conditionalFormatting sqref="F729:F734">
    <cfRule type="expression" dxfId="264" priority="1">
      <formula>F729&gt;60%</formula>
    </cfRule>
    <cfRule type="expression" dxfId="263" priority="2">
      <formula>F729&gt;=40%</formula>
    </cfRule>
    <cfRule type="expression" dxfId="262" priority="3">
      <formula>F729&lt;40%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B2:S1123"/>
  <sheetViews>
    <sheetView showGridLines="0" workbookViewId="0"/>
  </sheetViews>
  <sheetFormatPr baseColWidth="10" defaultRowHeight="12" x14ac:dyDescent="0.2"/>
  <cols>
    <col min="1" max="1" width="2.28515625" style="42" customWidth="1"/>
    <col min="2" max="9" width="11.42578125" style="42"/>
    <col min="10" max="10" width="11.42578125" style="42" customWidth="1"/>
    <col min="11" max="16384" width="11.42578125" style="42"/>
  </cols>
  <sheetData>
    <row r="2" spans="2:13" ht="18.75" x14ac:dyDescent="0.2">
      <c r="B2" s="40" t="s">
        <v>1021</v>
      </c>
    </row>
    <row r="4" spans="2:13" s="5" customFormat="1" x14ac:dyDescent="0.25"/>
    <row r="5" spans="2:13" s="5" customFormat="1" x14ac:dyDescent="0.25"/>
    <row r="6" spans="2:13" s="5" customFormat="1" x14ac:dyDescent="0.25"/>
    <row r="7" spans="2:13" s="5" customFormat="1" x14ac:dyDescent="0.25"/>
    <row r="8" spans="2:13" s="5" customFormat="1" x14ac:dyDescent="0.25"/>
    <row r="9" spans="2:13" s="5" customFormat="1" x14ac:dyDescent="0.25"/>
    <row r="10" spans="2:13" s="5" customFormat="1" x14ac:dyDescent="0.25"/>
    <row r="12" spans="2:13" x14ac:dyDescent="0.2">
      <c r="B12" s="15" t="s">
        <v>908</v>
      </c>
    </row>
    <row r="13" spans="2:13" ht="12.75" thickBot="1" x14ac:dyDescent="0.25"/>
    <row r="14" spans="2:13" x14ac:dyDescent="0.2">
      <c r="B14" s="8"/>
      <c r="C14" s="9"/>
      <c r="D14" s="9"/>
      <c r="E14" s="9"/>
      <c r="F14" s="9"/>
      <c r="G14" s="10"/>
      <c r="I14" s="163" t="s">
        <v>954</v>
      </c>
      <c r="J14" s="163"/>
      <c r="K14" s="163"/>
      <c r="L14" s="163"/>
      <c r="M14" s="163"/>
    </row>
    <row r="15" spans="2:13" ht="12.75" thickBot="1" x14ac:dyDescent="0.25">
      <c r="B15" s="155" t="s">
        <v>909</v>
      </c>
      <c r="C15" s="156"/>
      <c r="D15" s="158" t="s">
        <v>911</v>
      </c>
      <c r="E15" s="158"/>
      <c r="F15" s="158"/>
      <c r="G15" s="154"/>
      <c r="I15" s="163"/>
      <c r="J15" s="163"/>
      <c r="K15" s="163"/>
      <c r="L15" s="163"/>
      <c r="M15" s="163"/>
    </row>
    <row r="16" spans="2:13" x14ac:dyDescent="0.2">
      <c r="B16" s="155"/>
      <c r="C16" s="156"/>
      <c r="D16" s="159" t="s">
        <v>910</v>
      </c>
      <c r="E16" s="159"/>
      <c r="F16" s="159"/>
      <c r="G16" s="154"/>
      <c r="I16" s="163"/>
      <c r="J16" s="163"/>
      <c r="K16" s="163"/>
      <c r="L16" s="163"/>
      <c r="M16" s="163"/>
    </row>
    <row r="17" spans="2:17" ht="12.75" thickBot="1" x14ac:dyDescent="0.25">
      <c r="B17" s="11"/>
      <c r="C17" s="12"/>
      <c r="D17" s="12"/>
      <c r="E17" s="12"/>
      <c r="F17" s="12"/>
      <c r="G17" s="13"/>
      <c r="I17" s="163"/>
      <c r="J17" s="163"/>
      <c r="K17" s="163"/>
      <c r="L17" s="163"/>
      <c r="M17" s="163"/>
    </row>
    <row r="19" spans="2:17" s="5" customFormat="1" x14ac:dyDescent="0.25">
      <c r="B19" s="23" t="s">
        <v>53</v>
      </c>
    </row>
    <row r="20" spans="2:17" s="5" customFormat="1" x14ac:dyDescent="0.25">
      <c r="G20" s="164" t="s">
        <v>912</v>
      </c>
      <c r="H20" s="165"/>
      <c r="I20" s="166"/>
    </row>
    <row r="21" spans="2:17" s="16" customFormat="1" ht="36" x14ac:dyDescent="0.25">
      <c r="B21" s="35" t="s">
        <v>1311</v>
      </c>
      <c r="C21" s="151" t="s">
        <v>1027</v>
      </c>
      <c r="D21" s="151"/>
      <c r="E21" s="151"/>
      <c r="F21" s="35" t="s">
        <v>91</v>
      </c>
      <c r="G21" s="43" t="s">
        <v>913</v>
      </c>
      <c r="H21" s="43" t="s">
        <v>914</v>
      </c>
      <c r="I21" s="43" t="s">
        <v>915</v>
      </c>
      <c r="J21" s="45" t="s">
        <v>929</v>
      </c>
      <c r="K21" s="45" t="s">
        <v>916</v>
      </c>
      <c r="L21" s="22" t="s">
        <v>16</v>
      </c>
      <c r="M21" s="22" t="s">
        <v>918</v>
      </c>
      <c r="O21" s="23" t="s">
        <v>41</v>
      </c>
      <c r="P21" s="5"/>
      <c r="Q21" s="5"/>
    </row>
    <row r="22" spans="2:17" s="5" customFormat="1" x14ac:dyDescent="0.25">
      <c r="B22" s="17">
        <v>348242</v>
      </c>
      <c r="C22" s="148" t="s">
        <v>341</v>
      </c>
      <c r="D22" s="148"/>
      <c r="E22" s="148"/>
      <c r="F22" s="17" t="s">
        <v>61</v>
      </c>
      <c r="G22" s="31">
        <v>214</v>
      </c>
      <c r="H22" s="31">
        <v>244</v>
      </c>
      <c r="I22" s="31">
        <v>227</v>
      </c>
      <c r="J22" s="31">
        <v>228.33333333333334</v>
      </c>
      <c r="K22" s="31">
        <v>629</v>
      </c>
      <c r="L22" s="44">
        <f>IFERROR(K22/J22,0)</f>
        <v>2.7547445255474452</v>
      </c>
      <c r="M22" s="128" t="str">
        <f>VLOOKUP(L22,$O$36:$Q$39,3,1)</f>
        <v>B</v>
      </c>
    </row>
    <row r="23" spans="2:17" s="5" customFormat="1" x14ac:dyDescent="0.25">
      <c r="B23" s="17">
        <v>369410</v>
      </c>
      <c r="C23" s="148" t="s">
        <v>867</v>
      </c>
      <c r="D23" s="148"/>
      <c r="E23" s="148"/>
      <c r="F23" s="17" t="s">
        <v>61</v>
      </c>
      <c r="G23" s="31">
        <v>442</v>
      </c>
      <c r="H23" s="31">
        <v>178</v>
      </c>
      <c r="I23" s="31">
        <v>315</v>
      </c>
      <c r="J23" s="31">
        <v>311.66666666666669</v>
      </c>
      <c r="K23" s="31">
        <v>563</v>
      </c>
      <c r="L23" s="44">
        <f t="shared" ref="L23:L34" si="0">IFERROR(K23/J23,0)</f>
        <v>1.8064171122994652</v>
      </c>
      <c r="M23" s="128" t="str">
        <f t="shared" ref="M23:M34" si="1">VLOOKUP(L23,$O$36:$Q$39,3,1)</f>
        <v>B</v>
      </c>
      <c r="O23" s="14" t="s">
        <v>926</v>
      </c>
      <c r="Q23" s="6"/>
    </row>
    <row r="24" spans="2:17" s="5" customFormat="1" x14ac:dyDescent="0.25">
      <c r="B24" s="17">
        <v>347945</v>
      </c>
      <c r="C24" s="148" t="s">
        <v>664</v>
      </c>
      <c r="D24" s="148"/>
      <c r="E24" s="148"/>
      <c r="F24" s="17" t="s">
        <v>61</v>
      </c>
      <c r="G24" s="31">
        <v>192</v>
      </c>
      <c r="H24" s="31">
        <v>188</v>
      </c>
      <c r="I24" s="31">
        <v>436</v>
      </c>
      <c r="J24" s="31">
        <v>272</v>
      </c>
      <c r="K24" s="31">
        <v>498</v>
      </c>
      <c r="L24" s="44">
        <f t="shared" si="0"/>
        <v>1.8308823529411764</v>
      </c>
      <c r="M24" s="128" t="str">
        <f t="shared" si="1"/>
        <v>B</v>
      </c>
      <c r="O24" s="14" t="s">
        <v>927</v>
      </c>
    </row>
    <row r="25" spans="2:17" s="5" customFormat="1" x14ac:dyDescent="0.25">
      <c r="B25" s="17">
        <v>348247</v>
      </c>
      <c r="C25" s="148" t="s">
        <v>272</v>
      </c>
      <c r="D25" s="148"/>
      <c r="E25" s="148"/>
      <c r="F25" s="17" t="s">
        <v>61</v>
      </c>
      <c r="G25" s="31">
        <v>459</v>
      </c>
      <c r="H25" s="31">
        <v>374</v>
      </c>
      <c r="I25" s="31">
        <v>116</v>
      </c>
      <c r="J25" s="31">
        <v>316.33333333333331</v>
      </c>
      <c r="K25" s="31">
        <v>600</v>
      </c>
      <c r="L25" s="44">
        <f t="shared" si="0"/>
        <v>1.8967334035827188</v>
      </c>
      <c r="M25" s="128" t="str">
        <f t="shared" si="1"/>
        <v>B</v>
      </c>
      <c r="O25" s="14" t="s">
        <v>928</v>
      </c>
      <c r="Q25" s="6" t="s">
        <v>45</v>
      </c>
    </row>
    <row r="26" spans="2:17" s="5" customFormat="1" x14ac:dyDescent="0.25">
      <c r="B26" s="17">
        <v>364334</v>
      </c>
      <c r="C26" s="148" t="s">
        <v>707</v>
      </c>
      <c r="D26" s="148"/>
      <c r="E26" s="148"/>
      <c r="F26" s="17" t="s">
        <v>61</v>
      </c>
      <c r="G26" s="31">
        <v>102</v>
      </c>
      <c r="H26" s="31">
        <v>197</v>
      </c>
      <c r="I26" s="31">
        <v>427</v>
      </c>
      <c r="J26" s="31">
        <v>242</v>
      </c>
      <c r="K26" s="31">
        <v>769</v>
      </c>
      <c r="L26" s="44">
        <f t="shared" si="0"/>
        <v>3.1776859504132231</v>
      </c>
      <c r="M26" s="128" t="str">
        <f t="shared" si="1"/>
        <v>C</v>
      </c>
    </row>
    <row r="27" spans="2:17" s="5" customFormat="1" x14ac:dyDescent="0.25">
      <c r="B27" s="17">
        <v>348494</v>
      </c>
      <c r="C27" s="148" t="s">
        <v>516</v>
      </c>
      <c r="D27" s="148"/>
      <c r="E27" s="148"/>
      <c r="F27" s="17" t="s">
        <v>61</v>
      </c>
      <c r="G27" s="31">
        <v>229</v>
      </c>
      <c r="H27" s="31">
        <v>381</v>
      </c>
      <c r="I27" s="31">
        <v>143</v>
      </c>
      <c r="J27" s="31">
        <v>251</v>
      </c>
      <c r="K27" s="31">
        <v>707</v>
      </c>
      <c r="L27" s="44">
        <f t="shared" si="0"/>
        <v>2.8167330677290838</v>
      </c>
      <c r="M27" s="128" t="str">
        <f t="shared" si="1"/>
        <v>B</v>
      </c>
    </row>
    <row r="28" spans="2:17" s="5" customFormat="1" x14ac:dyDescent="0.25">
      <c r="B28" s="17">
        <v>353548</v>
      </c>
      <c r="C28" s="148" t="s">
        <v>194</v>
      </c>
      <c r="D28" s="148"/>
      <c r="E28" s="148"/>
      <c r="F28" s="17" t="s">
        <v>61</v>
      </c>
      <c r="G28" s="31">
        <v>389</v>
      </c>
      <c r="H28" s="31">
        <v>176</v>
      </c>
      <c r="I28" s="31">
        <v>414</v>
      </c>
      <c r="J28" s="31">
        <v>326.33333333333331</v>
      </c>
      <c r="K28" s="31">
        <v>494</v>
      </c>
      <c r="L28" s="44">
        <f t="shared" si="0"/>
        <v>1.5137895812053117</v>
      </c>
      <c r="M28" s="128" t="str">
        <f t="shared" si="1"/>
        <v>B</v>
      </c>
    </row>
    <row r="29" spans="2:17" s="5" customFormat="1" x14ac:dyDescent="0.25">
      <c r="B29" s="17">
        <v>348401</v>
      </c>
      <c r="C29" s="148" t="s">
        <v>720</v>
      </c>
      <c r="D29" s="148"/>
      <c r="E29" s="148"/>
      <c r="F29" s="17" t="s">
        <v>61</v>
      </c>
      <c r="G29" s="31">
        <v>130</v>
      </c>
      <c r="H29" s="31">
        <v>417</v>
      </c>
      <c r="I29" s="31">
        <v>402</v>
      </c>
      <c r="J29" s="31">
        <v>316.33333333333331</v>
      </c>
      <c r="K29" s="31">
        <v>382</v>
      </c>
      <c r="L29" s="44">
        <f t="shared" si="0"/>
        <v>1.207586933614331</v>
      </c>
      <c r="M29" s="128" t="str">
        <f t="shared" si="1"/>
        <v>B</v>
      </c>
    </row>
    <row r="30" spans="2:17" s="5" customFormat="1" x14ac:dyDescent="0.25">
      <c r="B30" s="17">
        <v>347747</v>
      </c>
      <c r="C30" s="148" t="s">
        <v>464</v>
      </c>
      <c r="D30" s="148"/>
      <c r="E30" s="148"/>
      <c r="F30" s="17" t="s">
        <v>61</v>
      </c>
      <c r="G30" s="31">
        <v>352</v>
      </c>
      <c r="H30" s="31">
        <v>179</v>
      </c>
      <c r="I30" s="31">
        <v>380</v>
      </c>
      <c r="J30" s="31">
        <v>303.66666666666669</v>
      </c>
      <c r="K30" s="31">
        <v>417</v>
      </c>
      <c r="L30" s="44">
        <f t="shared" si="0"/>
        <v>1.3732162458836443</v>
      </c>
      <c r="M30" s="128" t="str">
        <f t="shared" si="1"/>
        <v>B</v>
      </c>
    </row>
    <row r="31" spans="2:17" s="5" customFormat="1" x14ac:dyDescent="0.25">
      <c r="B31" s="17">
        <v>367863</v>
      </c>
      <c r="C31" s="148" t="s">
        <v>850</v>
      </c>
      <c r="D31" s="148"/>
      <c r="E31" s="148"/>
      <c r="F31" s="17" t="s">
        <v>61</v>
      </c>
      <c r="G31" s="31">
        <v>189</v>
      </c>
      <c r="H31" s="31">
        <v>251</v>
      </c>
      <c r="I31" s="31">
        <v>386</v>
      </c>
      <c r="J31" s="31">
        <v>275.33333333333331</v>
      </c>
      <c r="K31" s="31">
        <v>366</v>
      </c>
      <c r="L31" s="44">
        <f t="shared" si="0"/>
        <v>1.3292978208232447</v>
      </c>
      <c r="M31" s="128" t="str">
        <f t="shared" si="1"/>
        <v>B</v>
      </c>
    </row>
    <row r="32" spans="2:17" s="5" customFormat="1" x14ac:dyDescent="0.25">
      <c r="B32" s="17">
        <v>353722</v>
      </c>
      <c r="C32" s="148" t="s">
        <v>312</v>
      </c>
      <c r="D32" s="148"/>
      <c r="E32" s="148"/>
      <c r="F32" s="17" t="s">
        <v>61</v>
      </c>
      <c r="G32" s="31">
        <v>366</v>
      </c>
      <c r="H32" s="31">
        <v>306</v>
      </c>
      <c r="I32" s="31">
        <v>463</v>
      </c>
      <c r="J32" s="31">
        <v>378.33333333333331</v>
      </c>
      <c r="K32" s="31">
        <v>300</v>
      </c>
      <c r="L32" s="44">
        <f t="shared" si="0"/>
        <v>0.79295154185022032</v>
      </c>
      <c r="M32" s="128" t="str">
        <f t="shared" si="1"/>
        <v>A</v>
      </c>
    </row>
    <row r="33" spans="2:17" s="5" customFormat="1" x14ac:dyDescent="0.25">
      <c r="B33" s="17">
        <v>348556</v>
      </c>
      <c r="C33" s="148" t="s">
        <v>513</v>
      </c>
      <c r="D33" s="148"/>
      <c r="E33" s="148"/>
      <c r="F33" s="17" t="s">
        <v>61</v>
      </c>
      <c r="G33" s="31">
        <v>205</v>
      </c>
      <c r="H33" s="31">
        <v>258</v>
      </c>
      <c r="I33" s="31">
        <v>296</v>
      </c>
      <c r="J33" s="31">
        <v>253</v>
      </c>
      <c r="K33" s="31">
        <v>495</v>
      </c>
      <c r="L33" s="44">
        <f t="shared" si="0"/>
        <v>1.9565217391304348</v>
      </c>
      <c r="M33" s="128" t="str">
        <f t="shared" si="1"/>
        <v>B</v>
      </c>
    </row>
    <row r="34" spans="2:17" s="5" customFormat="1" x14ac:dyDescent="0.25">
      <c r="B34" s="17">
        <v>348355</v>
      </c>
      <c r="C34" s="148" t="s">
        <v>567</v>
      </c>
      <c r="D34" s="148"/>
      <c r="E34" s="148"/>
      <c r="F34" s="17" t="s">
        <v>61</v>
      </c>
      <c r="G34" s="31">
        <v>480</v>
      </c>
      <c r="H34" s="31">
        <v>409</v>
      </c>
      <c r="I34" s="31">
        <v>162</v>
      </c>
      <c r="J34" s="31">
        <v>350.33333333333331</v>
      </c>
      <c r="K34" s="31">
        <v>568</v>
      </c>
      <c r="L34" s="44">
        <f t="shared" si="0"/>
        <v>1.6213130352045673</v>
      </c>
      <c r="M34" s="128" t="str">
        <f t="shared" si="1"/>
        <v>B</v>
      </c>
    </row>
    <row r="36" spans="2:17" x14ac:dyDescent="0.2">
      <c r="B36" s="46" t="s">
        <v>917</v>
      </c>
      <c r="O36" s="126" t="s">
        <v>2679</v>
      </c>
      <c r="P36" s="126" t="s">
        <v>2680</v>
      </c>
      <c r="Q36" s="126" t="s">
        <v>2681</v>
      </c>
    </row>
    <row r="37" spans="2:17" ht="15.75" x14ac:dyDescent="0.25">
      <c r="D37" s="48" t="s">
        <v>919</v>
      </c>
      <c r="E37" s="47" t="s">
        <v>51</v>
      </c>
      <c r="F37" s="42">
        <v>1</v>
      </c>
      <c r="G37" s="42" t="s">
        <v>921</v>
      </c>
      <c r="I37" s="42" t="s">
        <v>925</v>
      </c>
      <c r="O37" s="127">
        <v>0</v>
      </c>
      <c r="P37" s="127">
        <v>1</v>
      </c>
      <c r="Q37" s="127" t="s">
        <v>919</v>
      </c>
    </row>
    <row r="38" spans="2:17" ht="15.75" x14ac:dyDescent="0.25">
      <c r="D38" s="49" t="s">
        <v>920</v>
      </c>
      <c r="E38" s="47" t="s">
        <v>51</v>
      </c>
      <c r="F38" s="42">
        <v>3</v>
      </c>
      <c r="G38" s="42" t="s">
        <v>921</v>
      </c>
      <c r="I38" s="42" t="s">
        <v>924</v>
      </c>
      <c r="O38" s="127">
        <v>1</v>
      </c>
      <c r="P38" s="127">
        <v>3</v>
      </c>
      <c r="Q38" s="127" t="s">
        <v>920</v>
      </c>
    </row>
    <row r="39" spans="2:17" ht="15.75" x14ac:dyDescent="0.25">
      <c r="D39" s="50" t="s">
        <v>922</v>
      </c>
      <c r="E39" s="47" t="s">
        <v>48</v>
      </c>
      <c r="F39" s="42">
        <v>3</v>
      </c>
      <c r="G39" s="42" t="s">
        <v>921</v>
      </c>
      <c r="I39" s="42" t="s">
        <v>923</v>
      </c>
      <c r="O39" s="127">
        <v>3</v>
      </c>
      <c r="P39" s="127" t="s">
        <v>2682</v>
      </c>
      <c r="Q39" s="127" t="s">
        <v>922</v>
      </c>
    </row>
    <row r="41" spans="2:17" s="5" customFormat="1" x14ac:dyDescent="0.25">
      <c r="B41" s="23" t="s">
        <v>92</v>
      </c>
    </row>
    <row r="42" spans="2:17" s="5" customFormat="1" x14ac:dyDescent="0.25">
      <c r="G42" s="164" t="s">
        <v>912</v>
      </c>
      <c r="H42" s="165"/>
      <c r="I42" s="166"/>
    </row>
    <row r="43" spans="2:17" s="16" customFormat="1" ht="36" x14ac:dyDescent="0.25">
      <c r="B43" s="41" t="s">
        <v>1311</v>
      </c>
      <c r="C43" s="151" t="s">
        <v>1027</v>
      </c>
      <c r="D43" s="151"/>
      <c r="E43" s="151"/>
      <c r="F43" s="41" t="s">
        <v>91</v>
      </c>
      <c r="G43" s="43" t="s">
        <v>913</v>
      </c>
      <c r="H43" s="43" t="s">
        <v>914</v>
      </c>
      <c r="I43" s="43" t="s">
        <v>915</v>
      </c>
      <c r="J43" s="45" t="s">
        <v>929</v>
      </c>
      <c r="K43" s="45" t="s">
        <v>916</v>
      </c>
      <c r="L43" s="22" t="s">
        <v>16</v>
      </c>
      <c r="M43" s="22" t="s">
        <v>918</v>
      </c>
      <c r="O43" s="23" t="s">
        <v>41</v>
      </c>
      <c r="P43" s="5"/>
      <c r="Q43" s="5"/>
    </row>
    <row r="44" spans="2:17" s="5" customFormat="1" x14ac:dyDescent="0.25">
      <c r="B44" s="17">
        <v>348424</v>
      </c>
      <c r="C44" s="148" t="s">
        <v>701</v>
      </c>
      <c r="D44" s="148"/>
      <c r="E44" s="148"/>
      <c r="F44" s="17" t="s">
        <v>61</v>
      </c>
      <c r="G44" s="31">
        <v>119</v>
      </c>
      <c r="H44" s="31">
        <v>278</v>
      </c>
      <c r="I44" s="31">
        <v>191</v>
      </c>
      <c r="J44" s="31">
        <v>196</v>
      </c>
      <c r="K44" s="31">
        <v>729</v>
      </c>
      <c r="L44" s="44">
        <f>IFERROR(K44/J44,0)</f>
        <v>3.7193877551020407</v>
      </c>
      <c r="M44" s="128" t="str">
        <f>VLOOKUP(L44,$O$36:$Q$39,3,1)</f>
        <v>C</v>
      </c>
    </row>
    <row r="45" spans="2:17" s="5" customFormat="1" x14ac:dyDescent="0.25">
      <c r="B45" s="17">
        <v>367978</v>
      </c>
      <c r="C45" s="148" t="s">
        <v>727</v>
      </c>
      <c r="D45" s="148"/>
      <c r="E45" s="148"/>
      <c r="F45" s="17" t="s">
        <v>61</v>
      </c>
      <c r="G45" s="31">
        <v>274</v>
      </c>
      <c r="H45" s="31">
        <v>432</v>
      </c>
      <c r="I45" s="31">
        <v>493</v>
      </c>
      <c r="J45" s="31">
        <v>399.66666666666669</v>
      </c>
      <c r="K45" s="31">
        <v>726</v>
      </c>
      <c r="L45" s="44">
        <f t="shared" ref="L45:L56" si="2">IFERROR(K45/J45,0)</f>
        <v>1.8165137614678899</v>
      </c>
      <c r="M45" s="128" t="str">
        <f t="shared" ref="M45:M56" si="3">VLOOKUP(L45,$O$36:$Q$39,3,1)</f>
        <v>B</v>
      </c>
      <c r="O45" s="14" t="s">
        <v>926</v>
      </c>
      <c r="Q45" s="6"/>
    </row>
    <row r="46" spans="2:17" s="5" customFormat="1" x14ac:dyDescent="0.25">
      <c r="B46" s="17">
        <v>367779</v>
      </c>
      <c r="C46" s="148" t="s">
        <v>95</v>
      </c>
      <c r="D46" s="148"/>
      <c r="E46" s="148"/>
      <c r="F46" s="17" t="s">
        <v>61</v>
      </c>
      <c r="G46" s="31">
        <v>250</v>
      </c>
      <c r="H46" s="31">
        <v>247</v>
      </c>
      <c r="I46" s="31">
        <v>143</v>
      </c>
      <c r="J46" s="31">
        <v>213.33333333333334</v>
      </c>
      <c r="K46" s="31">
        <v>671</v>
      </c>
      <c r="L46" s="44">
        <f t="shared" si="2"/>
        <v>3.1453124999999997</v>
      </c>
      <c r="M46" s="128" t="str">
        <f t="shared" si="3"/>
        <v>C</v>
      </c>
      <c r="O46" s="14" t="s">
        <v>927</v>
      </c>
    </row>
    <row r="47" spans="2:17" s="5" customFormat="1" x14ac:dyDescent="0.25">
      <c r="B47" s="17">
        <v>348411</v>
      </c>
      <c r="C47" s="148" t="s">
        <v>275</v>
      </c>
      <c r="D47" s="148"/>
      <c r="E47" s="148"/>
      <c r="F47" s="17" t="s">
        <v>61</v>
      </c>
      <c r="G47" s="31">
        <v>337</v>
      </c>
      <c r="H47" s="31">
        <v>487</v>
      </c>
      <c r="I47" s="31">
        <v>145</v>
      </c>
      <c r="J47" s="31">
        <v>323</v>
      </c>
      <c r="K47" s="31">
        <v>721</v>
      </c>
      <c r="L47" s="44">
        <f t="shared" si="2"/>
        <v>2.2321981424148607</v>
      </c>
      <c r="M47" s="128" t="str">
        <f t="shared" si="3"/>
        <v>B</v>
      </c>
      <c r="O47" s="14" t="s">
        <v>928</v>
      </c>
      <c r="Q47" s="6" t="s">
        <v>45</v>
      </c>
    </row>
    <row r="48" spans="2:17" s="5" customFormat="1" x14ac:dyDescent="0.25">
      <c r="B48" s="17">
        <v>348628</v>
      </c>
      <c r="C48" s="148" t="s">
        <v>131</v>
      </c>
      <c r="D48" s="148"/>
      <c r="E48" s="148"/>
      <c r="F48" s="17" t="s">
        <v>61</v>
      </c>
      <c r="G48" s="31">
        <v>195</v>
      </c>
      <c r="H48" s="31">
        <v>271</v>
      </c>
      <c r="I48" s="31">
        <v>371</v>
      </c>
      <c r="J48" s="31">
        <v>279</v>
      </c>
      <c r="K48" s="31">
        <v>614</v>
      </c>
      <c r="L48" s="44">
        <f t="shared" si="2"/>
        <v>2.2007168458781363</v>
      </c>
      <c r="M48" s="128" t="str">
        <f t="shared" si="3"/>
        <v>B</v>
      </c>
    </row>
    <row r="49" spans="2:13" s="5" customFormat="1" x14ac:dyDescent="0.25">
      <c r="B49" s="17">
        <v>353541</v>
      </c>
      <c r="C49" s="148" t="s">
        <v>196</v>
      </c>
      <c r="D49" s="148"/>
      <c r="E49" s="148"/>
      <c r="F49" s="17" t="s">
        <v>61</v>
      </c>
      <c r="G49" s="31">
        <v>238</v>
      </c>
      <c r="H49" s="31">
        <v>154</v>
      </c>
      <c r="I49" s="31">
        <v>357</v>
      </c>
      <c r="J49" s="31">
        <v>249.66666666666666</v>
      </c>
      <c r="K49" s="31">
        <v>434</v>
      </c>
      <c r="L49" s="44">
        <f t="shared" si="2"/>
        <v>1.7383177570093458</v>
      </c>
      <c r="M49" s="128" t="str">
        <f t="shared" si="3"/>
        <v>B</v>
      </c>
    </row>
    <row r="50" spans="2:13" s="5" customFormat="1" x14ac:dyDescent="0.25">
      <c r="B50" s="17">
        <v>348240</v>
      </c>
      <c r="C50" s="148" t="s">
        <v>722</v>
      </c>
      <c r="D50" s="148"/>
      <c r="E50" s="148"/>
      <c r="F50" s="17" t="s">
        <v>61</v>
      </c>
      <c r="G50" s="31">
        <v>302</v>
      </c>
      <c r="H50" s="31">
        <v>188</v>
      </c>
      <c r="I50" s="31">
        <v>181</v>
      </c>
      <c r="J50" s="31">
        <v>223.66666666666666</v>
      </c>
      <c r="K50" s="31">
        <v>727</v>
      </c>
      <c r="L50" s="44">
        <f t="shared" si="2"/>
        <v>3.2503725782414308</v>
      </c>
      <c r="M50" s="128" t="str">
        <f t="shared" si="3"/>
        <v>C</v>
      </c>
    </row>
    <row r="51" spans="2:13" s="5" customFormat="1" x14ac:dyDescent="0.25">
      <c r="B51" s="17">
        <v>347974</v>
      </c>
      <c r="C51" s="148" t="s">
        <v>326</v>
      </c>
      <c r="D51" s="148"/>
      <c r="E51" s="148"/>
      <c r="F51" s="17" t="s">
        <v>61</v>
      </c>
      <c r="G51" s="31">
        <v>212</v>
      </c>
      <c r="H51" s="31">
        <v>121</v>
      </c>
      <c r="I51" s="31">
        <v>206</v>
      </c>
      <c r="J51" s="31">
        <v>179.66666666666666</v>
      </c>
      <c r="K51" s="31">
        <v>741</v>
      </c>
      <c r="L51" s="44">
        <f t="shared" si="2"/>
        <v>4.1243042671614099</v>
      </c>
      <c r="M51" s="128" t="str">
        <f t="shared" si="3"/>
        <v>C</v>
      </c>
    </row>
    <row r="52" spans="2:13" s="5" customFormat="1" x14ac:dyDescent="0.25">
      <c r="B52" s="17">
        <v>348350</v>
      </c>
      <c r="C52" s="148" t="s">
        <v>618</v>
      </c>
      <c r="D52" s="148"/>
      <c r="E52" s="148"/>
      <c r="F52" s="17" t="s">
        <v>61</v>
      </c>
      <c r="G52" s="31">
        <v>267</v>
      </c>
      <c r="H52" s="31">
        <v>413</v>
      </c>
      <c r="I52" s="31">
        <v>498</v>
      </c>
      <c r="J52" s="31">
        <v>392.66666666666669</v>
      </c>
      <c r="K52" s="31">
        <v>627</v>
      </c>
      <c r="L52" s="44">
        <f t="shared" si="2"/>
        <v>1.596774193548387</v>
      </c>
      <c r="M52" s="128" t="str">
        <f t="shared" si="3"/>
        <v>B</v>
      </c>
    </row>
    <row r="53" spans="2:13" s="5" customFormat="1" x14ac:dyDescent="0.25">
      <c r="B53" s="17">
        <v>347596</v>
      </c>
      <c r="C53" s="148" t="s">
        <v>195</v>
      </c>
      <c r="D53" s="148"/>
      <c r="E53" s="148"/>
      <c r="F53" s="17" t="s">
        <v>61</v>
      </c>
      <c r="G53" s="31">
        <v>323</v>
      </c>
      <c r="H53" s="31">
        <v>405</v>
      </c>
      <c r="I53" s="31">
        <v>129</v>
      </c>
      <c r="J53" s="31">
        <v>285.66666666666669</v>
      </c>
      <c r="K53" s="31">
        <v>529</v>
      </c>
      <c r="L53" s="44">
        <f t="shared" si="2"/>
        <v>1.851808634772462</v>
      </c>
      <c r="M53" s="128" t="str">
        <f t="shared" si="3"/>
        <v>B</v>
      </c>
    </row>
    <row r="54" spans="2:13" s="5" customFormat="1" x14ac:dyDescent="0.25">
      <c r="B54" s="17">
        <v>347834</v>
      </c>
      <c r="C54" s="148" t="s">
        <v>119</v>
      </c>
      <c r="D54" s="148"/>
      <c r="E54" s="148"/>
      <c r="F54" s="17" t="s">
        <v>61</v>
      </c>
      <c r="G54" s="31">
        <v>229</v>
      </c>
      <c r="H54" s="31">
        <v>186</v>
      </c>
      <c r="I54" s="31">
        <v>103</v>
      </c>
      <c r="J54" s="31">
        <v>172.66666666666666</v>
      </c>
      <c r="K54" s="31">
        <v>691</v>
      </c>
      <c r="L54" s="44">
        <f t="shared" si="2"/>
        <v>4.0019305019305023</v>
      </c>
      <c r="M54" s="128" t="str">
        <f t="shared" si="3"/>
        <v>C</v>
      </c>
    </row>
    <row r="55" spans="2:13" s="5" customFormat="1" x14ac:dyDescent="0.25">
      <c r="B55" s="17">
        <v>347809</v>
      </c>
      <c r="C55" s="148" t="s">
        <v>653</v>
      </c>
      <c r="D55" s="148"/>
      <c r="E55" s="148"/>
      <c r="F55" s="17" t="s">
        <v>61</v>
      </c>
      <c r="G55" s="31">
        <v>356</v>
      </c>
      <c r="H55" s="31">
        <v>445</v>
      </c>
      <c r="I55" s="31">
        <v>385</v>
      </c>
      <c r="J55" s="31">
        <v>395.33333333333331</v>
      </c>
      <c r="K55" s="31">
        <v>544</v>
      </c>
      <c r="L55" s="44">
        <f t="shared" si="2"/>
        <v>1.376053962900506</v>
      </c>
      <c r="M55" s="128" t="str">
        <f t="shared" si="3"/>
        <v>B</v>
      </c>
    </row>
    <row r="56" spans="2:13" s="5" customFormat="1" x14ac:dyDescent="0.25">
      <c r="B56" s="17">
        <v>348411</v>
      </c>
      <c r="C56" s="148" t="s">
        <v>275</v>
      </c>
      <c r="D56" s="148"/>
      <c r="E56" s="148"/>
      <c r="F56" s="17" t="s">
        <v>61</v>
      </c>
      <c r="G56" s="31">
        <v>117</v>
      </c>
      <c r="H56" s="31">
        <v>484</v>
      </c>
      <c r="I56" s="31">
        <v>443</v>
      </c>
      <c r="J56" s="31">
        <v>348</v>
      </c>
      <c r="K56" s="31">
        <v>768</v>
      </c>
      <c r="L56" s="44">
        <f t="shared" si="2"/>
        <v>2.2068965517241379</v>
      </c>
      <c r="M56" s="128" t="str">
        <f t="shared" si="3"/>
        <v>B</v>
      </c>
    </row>
    <row r="58" spans="2:13" x14ac:dyDescent="0.2">
      <c r="B58" s="46" t="s">
        <v>917</v>
      </c>
    </row>
    <row r="59" spans="2:13" ht="15.75" x14ac:dyDescent="0.25">
      <c r="D59" s="48" t="s">
        <v>919</v>
      </c>
      <c r="E59" s="47" t="s">
        <v>51</v>
      </c>
      <c r="F59" s="42">
        <v>1</v>
      </c>
      <c r="G59" s="42" t="s">
        <v>921</v>
      </c>
      <c r="I59" s="42" t="s">
        <v>925</v>
      </c>
    </row>
    <row r="60" spans="2:13" ht="15.75" x14ac:dyDescent="0.25">
      <c r="D60" s="49" t="s">
        <v>920</v>
      </c>
      <c r="E60" s="47" t="s">
        <v>51</v>
      </c>
      <c r="F60" s="42">
        <v>3</v>
      </c>
      <c r="G60" s="42" t="s">
        <v>921</v>
      </c>
      <c r="I60" s="42" t="s">
        <v>924</v>
      </c>
    </row>
    <row r="61" spans="2:13" ht="15.75" x14ac:dyDescent="0.25">
      <c r="D61" s="50" t="s">
        <v>922</v>
      </c>
      <c r="E61" s="47" t="s">
        <v>48</v>
      </c>
      <c r="F61" s="42">
        <v>3</v>
      </c>
      <c r="G61" s="42" t="s">
        <v>921</v>
      </c>
      <c r="I61" s="42" t="s">
        <v>923</v>
      </c>
    </row>
    <row r="64" spans="2:13" s="5" customFormat="1" x14ac:dyDescent="0.25">
      <c r="B64" s="23" t="s">
        <v>93</v>
      </c>
    </row>
    <row r="65" spans="2:17" s="5" customFormat="1" x14ac:dyDescent="0.25">
      <c r="G65" s="164" t="s">
        <v>912</v>
      </c>
      <c r="H65" s="165"/>
      <c r="I65" s="166"/>
    </row>
    <row r="66" spans="2:17" s="16" customFormat="1" ht="36" x14ac:dyDescent="0.25">
      <c r="B66" s="41" t="s">
        <v>1311</v>
      </c>
      <c r="C66" s="151" t="s">
        <v>1027</v>
      </c>
      <c r="D66" s="151"/>
      <c r="E66" s="151"/>
      <c r="F66" s="41" t="s">
        <v>91</v>
      </c>
      <c r="G66" s="43" t="s">
        <v>913</v>
      </c>
      <c r="H66" s="43" t="s">
        <v>914</v>
      </c>
      <c r="I66" s="43" t="s">
        <v>915</v>
      </c>
      <c r="J66" s="45" t="s">
        <v>929</v>
      </c>
      <c r="K66" s="45" t="s">
        <v>916</v>
      </c>
      <c r="L66" s="22" t="s">
        <v>16</v>
      </c>
      <c r="M66" s="22" t="s">
        <v>918</v>
      </c>
      <c r="O66" s="23" t="s">
        <v>41</v>
      </c>
      <c r="P66" s="5"/>
      <c r="Q66" s="5"/>
    </row>
    <row r="67" spans="2:17" s="5" customFormat="1" x14ac:dyDescent="0.25">
      <c r="B67" s="17">
        <v>353541</v>
      </c>
      <c r="C67" s="148" t="s">
        <v>196</v>
      </c>
      <c r="D67" s="148"/>
      <c r="E67" s="148"/>
      <c r="F67" s="17" t="s">
        <v>61</v>
      </c>
      <c r="G67" s="31">
        <v>124</v>
      </c>
      <c r="H67" s="31">
        <v>362</v>
      </c>
      <c r="I67" s="31">
        <v>233</v>
      </c>
      <c r="J67" s="31">
        <v>239.66666666666666</v>
      </c>
      <c r="K67" s="31">
        <v>718</v>
      </c>
      <c r="L67" s="44">
        <f>IFERROR(K67/J67,0)</f>
        <v>2.9958275382475663</v>
      </c>
      <c r="M67" s="128" t="str">
        <f>VLOOKUP(L67,$O$36:$Q$39,3,1)</f>
        <v>B</v>
      </c>
    </row>
    <row r="68" spans="2:17" s="5" customFormat="1" x14ac:dyDescent="0.25">
      <c r="B68" s="17">
        <v>347930</v>
      </c>
      <c r="C68" s="148" t="s">
        <v>171</v>
      </c>
      <c r="D68" s="148"/>
      <c r="E68" s="148"/>
      <c r="F68" s="17" t="s">
        <v>61</v>
      </c>
      <c r="G68" s="31">
        <v>473</v>
      </c>
      <c r="H68" s="31">
        <v>375</v>
      </c>
      <c r="I68" s="31">
        <v>168</v>
      </c>
      <c r="J68" s="31">
        <v>338.66666666666669</v>
      </c>
      <c r="K68" s="31">
        <v>754</v>
      </c>
      <c r="L68" s="44">
        <f t="shared" ref="L68:L79" si="4">IFERROR(K68/J68,0)</f>
        <v>2.2263779527559056</v>
      </c>
      <c r="M68" s="128" t="str">
        <f t="shared" ref="M68:M97" si="5">VLOOKUP(L68,$O$36:$Q$39,3,1)</f>
        <v>B</v>
      </c>
      <c r="O68" s="14" t="s">
        <v>926</v>
      </c>
      <c r="Q68" s="6"/>
    </row>
    <row r="69" spans="2:17" s="5" customFormat="1" x14ac:dyDescent="0.25">
      <c r="B69" s="17">
        <v>348001</v>
      </c>
      <c r="C69" s="148" t="s">
        <v>163</v>
      </c>
      <c r="D69" s="148"/>
      <c r="E69" s="148"/>
      <c r="F69" s="17" t="s">
        <v>61</v>
      </c>
      <c r="G69" s="31">
        <v>115</v>
      </c>
      <c r="H69" s="31">
        <v>141</v>
      </c>
      <c r="I69" s="31">
        <v>277</v>
      </c>
      <c r="J69" s="31">
        <v>177.66666666666666</v>
      </c>
      <c r="K69" s="31">
        <v>589</v>
      </c>
      <c r="L69" s="44">
        <f t="shared" si="4"/>
        <v>3.3151969981238274</v>
      </c>
      <c r="M69" s="128" t="str">
        <f t="shared" si="5"/>
        <v>C</v>
      </c>
      <c r="O69" s="14" t="s">
        <v>927</v>
      </c>
    </row>
    <row r="70" spans="2:17" s="5" customFormat="1" x14ac:dyDescent="0.25">
      <c r="B70" s="17">
        <v>347886</v>
      </c>
      <c r="C70" s="148" t="s">
        <v>350</v>
      </c>
      <c r="D70" s="148"/>
      <c r="E70" s="148"/>
      <c r="F70" s="17" t="s">
        <v>61</v>
      </c>
      <c r="G70" s="31">
        <v>129</v>
      </c>
      <c r="H70" s="31">
        <v>164</v>
      </c>
      <c r="I70" s="31">
        <v>101</v>
      </c>
      <c r="J70" s="31">
        <v>131.33333333333334</v>
      </c>
      <c r="K70" s="31">
        <v>722</v>
      </c>
      <c r="L70" s="44">
        <f t="shared" si="4"/>
        <v>5.4974619289340101</v>
      </c>
      <c r="M70" s="128" t="str">
        <f t="shared" si="5"/>
        <v>C</v>
      </c>
      <c r="O70" s="14" t="s">
        <v>928</v>
      </c>
      <c r="Q70" s="6" t="s">
        <v>45</v>
      </c>
    </row>
    <row r="71" spans="2:17" s="5" customFormat="1" x14ac:dyDescent="0.25">
      <c r="B71" s="17">
        <v>362716</v>
      </c>
      <c r="C71" s="148" t="s">
        <v>94</v>
      </c>
      <c r="D71" s="148"/>
      <c r="E71" s="148"/>
      <c r="F71" s="17" t="s">
        <v>61</v>
      </c>
      <c r="G71" s="31">
        <v>485</v>
      </c>
      <c r="H71" s="31">
        <v>209</v>
      </c>
      <c r="I71" s="31">
        <v>415</v>
      </c>
      <c r="J71" s="31">
        <v>369.66666666666669</v>
      </c>
      <c r="K71" s="31">
        <v>713</v>
      </c>
      <c r="L71" s="44">
        <f t="shared" si="4"/>
        <v>1.9287646528403966</v>
      </c>
      <c r="M71" s="128" t="str">
        <f t="shared" si="5"/>
        <v>B</v>
      </c>
    </row>
    <row r="72" spans="2:17" s="5" customFormat="1" x14ac:dyDescent="0.25">
      <c r="B72" s="17">
        <v>353560</v>
      </c>
      <c r="C72" s="148" t="s">
        <v>215</v>
      </c>
      <c r="D72" s="148"/>
      <c r="E72" s="148"/>
      <c r="F72" s="17" t="s">
        <v>61</v>
      </c>
      <c r="G72" s="31">
        <v>201</v>
      </c>
      <c r="H72" s="31">
        <v>344</v>
      </c>
      <c r="I72" s="31">
        <v>229</v>
      </c>
      <c r="J72" s="31">
        <v>258</v>
      </c>
      <c r="K72" s="31">
        <v>644</v>
      </c>
      <c r="L72" s="44">
        <f t="shared" si="4"/>
        <v>2.4961240310077519</v>
      </c>
      <c r="M72" s="128" t="str">
        <f t="shared" si="5"/>
        <v>B</v>
      </c>
    </row>
    <row r="73" spans="2:17" s="5" customFormat="1" x14ac:dyDescent="0.25">
      <c r="B73" s="17">
        <v>347595</v>
      </c>
      <c r="C73" s="148" t="s">
        <v>195</v>
      </c>
      <c r="D73" s="148"/>
      <c r="E73" s="148"/>
      <c r="F73" s="17" t="s">
        <v>61</v>
      </c>
      <c r="G73" s="31">
        <v>383</v>
      </c>
      <c r="H73" s="31">
        <v>249</v>
      </c>
      <c r="I73" s="31">
        <v>366</v>
      </c>
      <c r="J73" s="31">
        <v>332.66666666666669</v>
      </c>
      <c r="K73" s="31">
        <v>622</v>
      </c>
      <c r="L73" s="44">
        <f t="shared" si="4"/>
        <v>1.8697394789579158</v>
      </c>
      <c r="M73" s="128" t="str">
        <f t="shared" si="5"/>
        <v>B</v>
      </c>
    </row>
    <row r="74" spans="2:17" s="5" customFormat="1" x14ac:dyDescent="0.25">
      <c r="B74" s="17">
        <v>348085</v>
      </c>
      <c r="C74" s="148" t="s">
        <v>66</v>
      </c>
      <c r="D74" s="148"/>
      <c r="E74" s="148"/>
      <c r="F74" s="17" t="s">
        <v>61</v>
      </c>
      <c r="G74" s="31">
        <v>361</v>
      </c>
      <c r="H74" s="31">
        <v>147</v>
      </c>
      <c r="I74" s="31">
        <v>103</v>
      </c>
      <c r="J74" s="31">
        <v>203.66666666666666</v>
      </c>
      <c r="K74" s="31">
        <v>531</v>
      </c>
      <c r="L74" s="44">
        <f t="shared" si="4"/>
        <v>2.607201309328969</v>
      </c>
      <c r="M74" s="128" t="str">
        <f t="shared" si="5"/>
        <v>B</v>
      </c>
    </row>
    <row r="75" spans="2:17" s="5" customFormat="1" x14ac:dyDescent="0.25">
      <c r="B75" s="17">
        <v>347760</v>
      </c>
      <c r="C75" s="148" t="s">
        <v>468</v>
      </c>
      <c r="D75" s="148"/>
      <c r="E75" s="148"/>
      <c r="F75" s="17" t="s">
        <v>61</v>
      </c>
      <c r="G75" s="31">
        <v>306</v>
      </c>
      <c r="H75" s="31">
        <v>270</v>
      </c>
      <c r="I75" s="31">
        <v>173</v>
      </c>
      <c r="J75" s="31">
        <v>249.66666666666666</v>
      </c>
      <c r="K75" s="31">
        <v>380</v>
      </c>
      <c r="L75" s="44">
        <f t="shared" si="4"/>
        <v>1.5220293724966623</v>
      </c>
      <c r="M75" s="128" t="str">
        <f t="shared" si="5"/>
        <v>B</v>
      </c>
    </row>
    <row r="76" spans="2:17" s="5" customFormat="1" x14ac:dyDescent="0.25">
      <c r="B76" s="17">
        <v>364406</v>
      </c>
      <c r="C76" s="148" t="s">
        <v>638</v>
      </c>
      <c r="D76" s="148"/>
      <c r="E76" s="148"/>
      <c r="F76" s="17" t="s">
        <v>61</v>
      </c>
      <c r="G76" s="31">
        <v>336</v>
      </c>
      <c r="H76" s="31">
        <v>443</v>
      </c>
      <c r="I76" s="31">
        <v>475</v>
      </c>
      <c r="J76" s="31">
        <v>418</v>
      </c>
      <c r="K76" s="31">
        <v>744</v>
      </c>
      <c r="L76" s="44">
        <f t="shared" si="4"/>
        <v>1.7799043062200957</v>
      </c>
      <c r="M76" s="128" t="str">
        <f t="shared" si="5"/>
        <v>B</v>
      </c>
    </row>
    <row r="77" spans="2:17" s="5" customFormat="1" x14ac:dyDescent="0.25">
      <c r="B77" s="17">
        <v>347745</v>
      </c>
      <c r="C77" s="148" t="s">
        <v>386</v>
      </c>
      <c r="D77" s="148"/>
      <c r="E77" s="148"/>
      <c r="F77" s="17" t="s">
        <v>61</v>
      </c>
      <c r="G77" s="31">
        <v>330</v>
      </c>
      <c r="H77" s="31">
        <v>429</v>
      </c>
      <c r="I77" s="31">
        <v>347</v>
      </c>
      <c r="J77" s="31">
        <v>368.66666666666669</v>
      </c>
      <c r="K77" s="31">
        <v>651</v>
      </c>
      <c r="L77" s="44">
        <f t="shared" si="4"/>
        <v>1.7658227848101264</v>
      </c>
      <c r="M77" s="128" t="str">
        <f t="shared" si="5"/>
        <v>B</v>
      </c>
    </row>
    <row r="78" spans="2:17" s="5" customFormat="1" x14ac:dyDescent="0.25">
      <c r="B78" s="17">
        <v>366796</v>
      </c>
      <c r="C78" s="148" t="s">
        <v>688</v>
      </c>
      <c r="D78" s="148"/>
      <c r="E78" s="148"/>
      <c r="F78" s="17" t="s">
        <v>61</v>
      </c>
      <c r="G78" s="31">
        <v>432</v>
      </c>
      <c r="H78" s="31">
        <v>264</v>
      </c>
      <c r="I78" s="31">
        <v>448</v>
      </c>
      <c r="J78" s="31">
        <v>381.33333333333331</v>
      </c>
      <c r="K78" s="31">
        <v>692</v>
      </c>
      <c r="L78" s="44">
        <f t="shared" si="4"/>
        <v>1.8146853146853148</v>
      </c>
      <c r="M78" s="128" t="str">
        <f t="shared" si="5"/>
        <v>B</v>
      </c>
    </row>
    <row r="79" spans="2:17" s="5" customFormat="1" x14ac:dyDescent="0.25">
      <c r="B79" s="17">
        <v>348820</v>
      </c>
      <c r="C79" s="148" t="s">
        <v>316</v>
      </c>
      <c r="D79" s="148"/>
      <c r="E79" s="148"/>
      <c r="F79" s="17" t="s">
        <v>61</v>
      </c>
      <c r="G79" s="31">
        <v>175</v>
      </c>
      <c r="H79" s="31">
        <v>448</v>
      </c>
      <c r="I79" s="31">
        <v>404</v>
      </c>
      <c r="J79" s="31">
        <v>342.33333333333331</v>
      </c>
      <c r="K79" s="31">
        <v>532</v>
      </c>
      <c r="L79" s="44">
        <f t="shared" si="4"/>
        <v>1.5540408958130478</v>
      </c>
      <c r="M79" s="128" t="str">
        <f t="shared" si="5"/>
        <v>B</v>
      </c>
    </row>
    <row r="80" spans="2:17" s="5" customFormat="1" x14ac:dyDescent="0.25">
      <c r="B80" s="17">
        <v>348400</v>
      </c>
      <c r="C80" s="148" t="s">
        <v>440</v>
      </c>
      <c r="D80" s="148"/>
      <c r="E80" s="148"/>
      <c r="F80" s="17" t="s">
        <v>61</v>
      </c>
      <c r="G80" s="31">
        <v>281</v>
      </c>
      <c r="H80" s="31">
        <v>492</v>
      </c>
      <c r="I80" s="31">
        <v>335</v>
      </c>
      <c r="J80" s="31">
        <v>369.33333333333331</v>
      </c>
      <c r="K80" s="31">
        <v>598</v>
      </c>
      <c r="L80" s="44">
        <f t="shared" ref="L80:L97" si="6">IFERROR(K80/J80,0)</f>
        <v>1.6191335740072204</v>
      </c>
      <c r="M80" s="128" t="str">
        <f t="shared" si="5"/>
        <v>B</v>
      </c>
    </row>
    <row r="81" spans="2:13" s="5" customFormat="1" x14ac:dyDescent="0.25">
      <c r="B81" s="17">
        <v>364245</v>
      </c>
      <c r="C81" s="148" t="s">
        <v>842</v>
      </c>
      <c r="D81" s="148"/>
      <c r="E81" s="148"/>
      <c r="F81" s="17" t="s">
        <v>61</v>
      </c>
      <c r="G81" s="31">
        <v>169</v>
      </c>
      <c r="H81" s="31">
        <v>399</v>
      </c>
      <c r="I81" s="31">
        <v>241</v>
      </c>
      <c r="J81" s="31">
        <v>269.66666666666669</v>
      </c>
      <c r="K81" s="31">
        <v>404</v>
      </c>
      <c r="L81" s="44">
        <f t="shared" si="6"/>
        <v>1.4981458590852903</v>
      </c>
      <c r="M81" s="128" t="str">
        <f t="shared" si="5"/>
        <v>B</v>
      </c>
    </row>
    <row r="82" spans="2:13" s="5" customFormat="1" x14ac:dyDescent="0.25">
      <c r="B82" s="17">
        <v>348397</v>
      </c>
      <c r="C82" s="148" t="s">
        <v>265</v>
      </c>
      <c r="D82" s="148"/>
      <c r="E82" s="148"/>
      <c r="F82" s="17" t="s">
        <v>61</v>
      </c>
      <c r="G82" s="31">
        <v>386</v>
      </c>
      <c r="H82" s="31">
        <v>234</v>
      </c>
      <c r="I82" s="31">
        <v>424</v>
      </c>
      <c r="J82" s="31">
        <v>348</v>
      </c>
      <c r="K82" s="31">
        <v>332</v>
      </c>
      <c r="L82" s="44">
        <f t="shared" si="6"/>
        <v>0.95402298850574707</v>
      </c>
      <c r="M82" s="128" t="str">
        <f t="shared" si="5"/>
        <v>A</v>
      </c>
    </row>
    <row r="83" spans="2:13" s="5" customFormat="1" x14ac:dyDescent="0.25">
      <c r="B83" s="17">
        <v>347672</v>
      </c>
      <c r="C83" s="148" t="s">
        <v>580</v>
      </c>
      <c r="D83" s="148"/>
      <c r="E83" s="148"/>
      <c r="F83" s="17" t="s">
        <v>61</v>
      </c>
      <c r="G83" s="31">
        <v>259</v>
      </c>
      <c r="H83" s="31">
        <v>310</v>
      </c>
      <c r="I83" s="31">
        <v>114</v>
      </c>
      <c r="J83" s="31">
        <v>227.66666666666666</v>
      </c>
      <c r="K83" s="31">
        <v>464</v>
      </c>
      <c r="L83" s="44">
        <f t="shared" si="6"/>
        <v>2.0380673499267936</v>
      </c>
      <c r="M83" s="128" t="str">
        <f t="shared" si="5"/>
        <v>B</v>
      </c>
    </row>
    <row r="84" spans="2:13" s="5" customFormat="1" x14ac:dyDescent="0.25">
      <c r="B84" s="17">
        <v>348216</v>
      </c>
      <c r="C84" s="148" t="s">
        <v>409</v>
      </c>
      <c r="D84" s="148"/>
      <c r="E84" s="148"/>
      <c r="F84" s="17" t="s">
        <v>61</v>
      </c>
      <c r="G84" s="31">
        <v>221</v>
      </c>
      <c r="H84" s="31">
        <v>399</v>
      </c>
      <c r="I84" s="31">
        <v>175</v>
      </c>
      <c r="J84" s="31">
        <v>265</v>
      </c>
      <c r="K84" s="31">
        <v>301</v>
      </c>
      <c r="L84" s="44">
        <f t="shared" si="6"/>
        <v>1.1358490566037736</v>
      </c>
      <c r="M84" s="128" t="str">
        <f t="shared" si="5"/>
        <v>B</v>
      </c>
    </row>
    <row r="85" spans="2:13" s="5" customFormat="1" x14ac:dyDescent="0.25">
      <c r="B85" s="17">
        <v>364185</v>
      </c>
      <c r="C85" s="148" t="s">
        <v>492</v>
      </c>
      <c r="D85" s="148"/>
      <c r="E85" s="148"/>
      <c r="F85" s="17" t="s">
        <v>61</v>
      </c>
      <c r="G85" s="31">
        <v>446</v>
      </c>
      <c r="H85" s="31">
        <v>348</v>
      </c>
      <c r="I85" s="31">
        <v>165</v>
      </c>
      <c r="J85" s="31">
        <v>319.66666666666669</v>
      </c>
      <c r="K85" s="31">
        <v>344</v>
      </c>
      <c r="L85" s="44">
        <f t="shared" si="6"/>
        <v>1.0761209593326382</v>
      </c>
      <c r="M85" s="128" t="str">
        <f t="shared" si="5"/>
        <v>B</v>
      </c>
    </row>
    <row r="86" spans="2:13" s="5" customFormat="1" x14ac:dyDescent="0.25">
      <c r="B86" s="17">
        <v>348621</v>
      </c>
      <c r="C86" s="148" t="s">
        <v>718</v>
      </c>
      <c r="D86" s="148"/>
      <c r="E86" s="148"/>
      <c r="F86" s="17" t="s">
        <v>61</v>
      </c>
      <c r="G86" s="31">
        <v>193</v>
      </c>
      <c r="H86" s="31">
        <v>490</v>
      </c>
      <c r="I86" s="31">
        <v>271</v>
      </c>
      <c r="J86" s="31">
        <v>318</v>
      </c>
      <c r="K86" s="31">
        <v>391</v>
      </c>
      <c r="L86" s="44">
        <f t="shared" si="6"/>
        <v>1.229559748427673</v>
      </c>
      <c r="M86" s="128" t="str">
        <f t="shared" si="5"/>
        <v>B</v>
      </c>
    </row>
    <row r="87" spans="2:13" s="5" customFormat="1" x14ac:dyDescent="0.25">
      <c r="B87" s="17">
        <v>348384</v>
      </c>
      <c r="C87" s="148" t="s">
        <v>780</v>
      </c>
      <c r="D87" s="148"/>
      <c r="E87" s="148"/>
      <c r="F87" s="17" t="s">
        <v>61</v>
      </c>
      <c r="G87" s="31">
        <v>245</v>
      </c>
      <c r="H87" s="31">
        <v>144</v>
      </c>
      <c r="I87" s="31">
        <v>327</v>
      </c>
      <c r="J87" s="31">
        <v>238.66666666666666</v>
      </c>
      <c r="K87" s="31">
        <v>742</v>
      </c>
      <c r="L87" s="44">
        <f t="shared" si="6"/>
        <v>3.1089385474860336</v>
      </c>
      <c r="M87" s="128" t="str">
        <f t="shared" si="5"/>
        <v>C</v>
      </c>
    </row>
    <row r="88" spans="2:13" s="5" customFormat="1" x14ac:dyDescent="0.25">
      <c r="B88" s="17">
        <v>348162</v>
      </c>
      <c r="C88" s="148" t="s">
        <v>284</v>
      </c>
      <c r="D88" s="148"/>
      <c r="E88" s="148"/>
      <c r="F88" s="17" t="s">
        <v>61</v>
      </c>
      <c r="G88" s="31">
        <v>344</v>
      </c>
      <c r="H88" s="31">
        <v>285</v>
      </c>
      <c r="I88" s="31">
        <v>416</v>
      </c>
      <c r="J88" s="31">
        <v>348.33333333333331</v>
      </c>
      <c r="K88" s="31">
        <v>607</v>
      </c>
      <c r="L88" s="44">
        <f t="shared" si="6"/>
        <v>1.7425837320574165</v>
      </c>
      <c r="M88" s="128" t="str">
        <f t="shared" si="5"/>
        <v>B</v>
      </c>
    </row>
    <row r="89" spans="2:13" s="5" customFormat="1" x14ac:dyDescent="0.25">
      <c r="B89" s="17">
        <v>348372</v>
      </c>
      <c r="C89" s="148" t="s">
        <v>385</v>
      </c>
      <c r="D89" s="148"/>
      <c r="E89" s="148"/>
      <c r="F89" s="17" t="s">
        <v>61</v>
      </c>
      <c r="G89" s="31">
        <v>436</v>
      </c>
      <c r="H89" s="31">
        <v>220</v>
      </c>
      <c r="I89" s="31">
        <v>368</v>
      </c>
      <c r="J89" s="31">
        <v>341.33333333333331</v>
      </c>
      <c r="K89" s="31">
        <v>458</v>
      </c>
      <c r="L89" s="44">
        <f t="shared" si="6"/>
        <v>1.341796875</v>
      </c>
      <c r="M89" s="128" t="str">
        <f t="shared" si="5"/>
        <v>B</v>
      </c>
    </row>
    <row r="90" spans="2:13" s="5" customFormat="1" x14ac:dyDescent="0.25">
      <c r="B90" s="17">
        <v>348499</v>
      </c>
      <c r="C90" s="148" t="s">
        <v>443</v>
      </c>
      <c r="D90" s="148"/>
      <c r="E90" s="148"/>
      <c r="F90" s="17" t="s">
        <v>61</v>
      </c>
      <c r="G90" s="31">
        <v>295</v>
      </c>
      <c r="H90" s="31">
        <v>416</v>
      </c>
      <c r="I90" s="31">
        <v>111</v>
      </c>
      <c r="J90" s="31">
        <v>274</v>
      </c>
      <c r="K90" s="31">
        <v>474</v>
      </c>
      <c r="L90" s="44">
        <f t="shared" si="6"/>
        <v>1.7299270072992701</v>
      </c>
      <c r="M90" s="128" t="str">
        <f t="shared" si="5"/>
        <v>B</v>
      </c>
    </row>
    <row r="91" spans="2:13" s="5" customFormat="1" x14ac:dyDescent="0.25">
      <c r="B91" s="17">
        <v>348087</v>
      </c>
      <c r="C91" s="148" t="s">
        <v>373</v>
      </c>
      <c r="D91" s="148"/>
      <c r="E91" s="148"/>
      <c r="F91" s="17" t="s">
        <v>61</v>
      </c>
      <c r="G91" s="31">
        <v>140</v>
      </c>
      <c r="H91" s="31">
        <v>474</v>
      </c>
      <c r="I91" s="31">
        <v>326</v>
      </c>
      <c r="J91" s="31">
        <v>313.33333333333331</v>
      </c>
      <c r="K91" s="31">
        <v>678</v>
      </c>
      <c r="L91" s="44">
        <f t="shared" si="6"/>
        <v>2.1638297872340426</v>
      </c>
      <c r="M91" s="128" t="str">
        <f t="shared" si="5"/>
        <v>B</v>
      </c>
    </row>
    <row r="92" spans="2:13" s="5" customFormat="1" x14ac:dyDescent="0.25">
      <c r="B92" s="17">
        <v>362701</v>
      </c>
      <c r="C92" s="148" t="s">
        <v>405</v>
      </c>
      <c r="D92" s="148"/>
      <c r="E92" s="148"/>
      <c r="F92" s="17" t="s">
        <v>61</v>
      </c>
      <c r="G92" s="31">
        <v>134</v>
      </c>
      <c r="H92" s="31">
        <v>212</v>
      </c>
      <c r="I92" s="31">
        <v>300</v>
      </c>
      <c r="J92" s="31">
        <v>215.33333333333334</v>
      </c>
      <c r="K92" s="31">
        <v>643</v>
      </c>
      <c r="L92" s="44">
        <f t="shared" si="6"/>
        <v>2.9860681114551082</v>
      </c>
      <c r="M92" s="128" t="str">
        <f t="shared" si="5"/>
        <v>B</v>
      </c>
    </row>
    <row r="93" spans="2:13" s="5" customFormat="1" x14ac:dyDescent="0.25">
      <c r="B93" s="17">
        <v>347629</v>
      </c>
      <c r="C93" s="148" t="s">
        <v>228</v>
      </c>
      <c r="D93" s="148"/>
      <c r="E93" s="148"/>
      <c r="F93" s="17" t="s">
        <v>61</v>
      </c>
      <c r="G93" s="31">
        <v>371</v>
      </c>
      <c r="H93" s="31">
        <v>168</v>
      </c>
      <c r="I93" s="31">
        <v>202</v>
      </c>
      <c r="J93" s="31">
        <v>247</v>
      </c>
      <c r="K93" s="31">
        <v>355</v>
      </c>
      <c r="L93" s="44">
        <f t="shared" si="6"/>
        <v>1.4372469635627529</v>
      </c>
      <c r="M93" s="128" t="str">
        <f t="shared" si="5"/>
        <v>B</v>
      </c>
    </row>
    <row r="94" spans="2:13" s="5" customFormat="1" x14ac:dyDescent="0.25">
      <c r="B94" s="17">
        <v>347961</v>
      </c>
      <c r="C94" s="148" t="s">
        <v>748</v>
      </c>
      <c r="D94" s="148"/>
      <c r="E94" s="148"/>
      <c r="F94" s="17" t="s">
        <v>61</v>
      </c>
      <c r="G94" s="31">
        <v>199</v>
      </c>
      <c r="H94" s="31">
        <v>245</v>
      </c>
      <c r="I94" s="31">
        <v>257</v>
      </c>
      <c r="J94" s="31">
        <v>233.66666666666666</v>
      </c>
      <c r="K94" s="31">
        <v>737</v>
      </c>
      <c r="L94" s="44">
        <f t="shared" si="6"/>
        <v>3.1540656205420827</v>
      </c>
      <c r="M94" s="128" t="str">
        <f t="shared" si="5"/>
        <v>C</v>
      </c>
    </row>
    <row r="95" spans="2:13" s="5" customFormat="1" x14ac:dyDescent="0.25">
      <c r="B95" s="17">
        <v>348504</v>
      </c>
      <c r="C95" s="148" t="s">
        <v>790</v>
      </c>
      <c r="D95" s="148"/>
      <c r="E95" s="148"/>
      <c r="F95" s="17" t="s">
        <v>61</v>
      </c>
      <c r="G95" s="31">
        <v>390</v>
      </c>
      <c r="H95" s="31">
        <v>402</v>
      </c>
      <c r="I95" s="31">
        <v>392</v>
      </c>
      <c r="J95" s="31">
        <v>394.66666666666669</v>
      </c>
      <c r="K95" s="31">
        <v>601</v>
      </c>
      <c r="L95" s="44">
        <f t="shared" si="6"/>
        <v>1.5228040540540539</v>
      </c>
      <c r="M95" s="128" t="str">
        <f t="shared" si="5"/>
        <v>B</v>
      </c>
    </row>
    <row r="96" spans="2:13" s="5" customFormat="1" x14ac:dyDescent="0.25">
      <c r="B96" s="17">
        <v>348530</v>
      </c>
      <c r="C96" s="148" t="s">
        <v>297</v>
      </c>
      <c r="D96" s="148"/>
      <c r="E96" s="148"/>
      <c r="F96" s="17" t="s">
        <v>61</v>
      </c>
      <c r="G96" s="31">
        <v>302</v>
      </c>
      <c r="H96" s="31">
        <v>353</v>
      </c>
      <c r="I96" s="31">
        <v>203</v>
      </c>
      <c r="J96" s="31">
        <v>286</v>
      </c>
      <c r="K96" s="31">
        <v>639</v>
      </c>
      <c r="L96" s="44">
        <f t="shared" si="6"/>
        <v>2.2342657342657342</v>
      </c>
      <c r="M96" s="128" t="str">
        <f t="shared" si="5"/>
        <v>B</v>
      </c>
    </row>
    <row r="97" spans="2:13" s="5" customFormat="1" x14ac:dyDescent="0.25">
      <c r="B97" s="17">
        <v>362701</v>
      </c>
      <c r="C97" s="148" t="s">
        <v>405</v>
      </c>
      <c r="D97" s="148"/>
      <c r="E97" s="148"/>
      <c r="F97" s="17" t="s">
        <v>61</v>
      </c>
      <c r="G97" s="31">
        <v>283</v>
      </c>
      <c r="H97" s="31">
        <v>458</v>
      </c>
      <c r="I97" s="31">
        <v>194</v>
      </c>
      <c r="J97" s="31">
        <v>311.66666666666669</v>
      </c>
      <c r="K97" s="31">
        <v>396</v>
      </c>
      <c r="L97" s="44">
        <f t="shared" si="6"/>
        <v>1.2705882352941176</v>
      </c>
      <c r="M97" s="128" t="str">
        <f t="shared" si="5"/>
        <v>B</v>
      </c>
    </row>
    <row r="99" spans="2:13" x14ac:dyDescent="0.2">
      <c r="B99" s="46" t="s">
        <v>917</v>
      </c>
    </row>
    <row r="100" spans="2:13" ht="15.75" x14ac:dyDescent="0.25">
      <c r="D100" s="48" t="s">
        <v>919</v>
      </c>
      <c r="E100" s="47" t="s">
        <v>51</v>
      </c>
      <c r="F100" s="42">
        <v>1</v>
      </c>
      <c r="G100" s="42" t="s">
        <v>921</v>
      </c>
      <c r="I100" s="42" t="s">
        <v>925</v>
      </c>
    </row>
    <row r="101" spans="2:13" ht="15.75" x14ac:dyDescent="0.25">
      <c r="D101" s="49" t="s">
        <v>920</v>
      </c>
      <c r="E101" s="47" t="s">
        <v>51</v>
      </c>
      <c r="F101" s="42">
        <v>3</v>
      </c>
      <c r="G101" s="42" t="s">
        <v>921</v>
      </c>
      <c r="I101" s="42" t="s">
        <v>924</v>
      </c>
    </row>
    <row r="102" spans="2:13" ht="15.75" x14ac:dyDescent="0.25">
      <c r="D102" s="50" t="s">
        <v>922</v>
      </c>
      <c r="E102" s="47" t="s">
        <v>48</v>
      </c>
      <c r="F102" s="42">
        <v>3</v>
      </c>
      <c r="G102" s="42" t="s">
        <v>921</v>
      </c>
      <c r="I102" s="42" t="s">
        <v>923</v>
      </c>
    </row>
    <row r="104" spans="2:13" x14ac:dyDescent="0.2">
      <c r="B104" s="15" t="s">
        <v>942</v>
      </c>
    </row>
    <row r="105" spans="2:13" ht="12.75" thickBot="1" x14ac:dyDescent="0.25"/>
    <row r="106" spans="2:13" ht="12" customHeight="1" x14ac:dyDescent="0.2">
      <c r="B106" s="8"/>
      <c r="C106" s="9"/>
      <c r="D106" s="9"/>
      <c r="E106" s="9"/>
      <c r="F106" s="9"/>
      <c r="G106" s="10"/>
      <c r="I106" s="163" t="s">
        <v>953</v>
      </c>
      <c r="J106" s="163"/>
      <c r="K106" s="163"/>
      <c r="L106" s="163"/>
      <c r="M106" s="163"/>
    </row>
    <row r="107" spans="2:13" ht="12.75" customHeight="1" thickBot="1" x14ac:dyDescent="0.25">
      <c r="B107" s="155" t="s">
        <v>944</v>
      </c>
      <c r="C107" s="156"/>
      <c r="D107" s="158">
        <v>12</v>
      </c>
      <c r="E107" s="158"/>
      <c r="F107" s="158"/>
      <c r="G107" s="154"/>
      <c r="I107" s="163"/>
      <c r="J107" s="163"/>
      <c r="K107" s="163"/>
      <c r="L107" s="163"/>
      <c r="M107" s="163"/>
    </row>
    <row r="108" spans="2:13" ht="12" customHeight="1" x14ac:dyDescent="0.2">
      <c r="B108" s="155"/>
      <c r="C108" s="156"/>
      <c r="D108" s="159" t="s">
        <v>943</v>
      </c>
      <c r="E108" s="159"/>
      <c r="F108" s="159"/>
      <c r="G108" s="154"/>
      <c r="I108" s="163"/>
      <c r="J108" s="163"/>
      <c r="K108" s="163"/>
      <c r="L108" s="163"/>
      <c r="M108" s="163"/>
    </row>
    <row r="109" spans="2:13" ht="12.75" thickBot="1" x14ac:dyDescent="0.25">
      <c r="B109" s="11"/>
      <c r="C109" s="12"/>
      <c r="D109" s="12"/>
      <c r="E109" s="12"/>
      <c r="F109" s="12"/>
      <c r="G109" s="13"/>
      <c r="I109" s="163"/>
      <c r="J109" s="163"/>
      <c r="K109" s="163"/>
      <c r="L109" s="163"/>
      <c r="M109" s="163"/>
    </row>
    <row r="111" spans="2:13" s="5" customFormat="1" x14ac:dyDescent="0.25">
      <c r="B111" s="23" t="s">
        <v>873</v>
      </c>
    </row>
    <row r="112" spans="2:13" s="5" customFormat="1" x14ac:dyDescent="0.25">
      <c r="G112" s="164" t="s">
        <v>912</v>
      </c>
      <c r="H112" s="165"/>
      <c r="I112" s="166"/>
    </row>
    <row r="113" spans="2:17" s="16" customFormat="1" ht="24" x14ac:dyDescent="0.25">
      <c r="B113" s="41" t="s">
        <v>1311</v>
      </c>
      <c r="C113" s="151" t="s">
        <v>1027</v>
      </c>
      <c r="D113" s="151"/>
      <c r="E113" s="151"/>
      <c r="F113" s="41" t="s">
        <v>91</v>
      </c>
      <c r="G113" s="43" t="s">
        <v>913</v>
      </c>
      <c r="H113" s="43" t="s">
        <v>914</v>
      </c>
      <c r="I113" s="43" t="s">
        <v>915</v>
      </c>
      <c r="J113" s="45" t="s">
        <v>929</v>
      </c>
      <c r="K113" s="45" t="s">
        <v>916</v>
      </c>
      <c r="L113" s="22" t="s">
        <v>16</v>
      </c>
      <c r="M113" s="22" t="s">
        <v>945</v>
      </c>
      <c r="O113" s="23" t="s">
        <v>41</v>
      </c>
      <c r="P113" s="5"/>
      <c r="Q113" s="5"/>
    </row>
    <row r="114" spans="2:17" s="5" customFormat="1" x14ac:dyDescent="0.25">
      <c r="B114" s="17">
        <v>347858</v>
      </c>
      <c r="C114" s="148" t="s">
        <v>132</v>
      </c>
      <c r="D114" s="148"/>
      <c r="E114" s="148"/>
      <c r="F114" s="17" t="s">
        <v>61</v>
      </c>
      <c r="G114" s="31">
        <v>320</v>
      </c>
      <c r="H114" s="31">
        <v>233</v>
      </c>
      <c r="I114" s="31">
        <v>121</v>
      </c>
      <c r="J114" s="31">
        <v>224.66666666666666</v>
      </c>
      <c r="K114" s="31">
        <v>718</v>
      </c>
      <c r="L114" s="44">
        <f>IFERROR(K114/J114,0)</f>
        <v>3.1958456973293772</v>
      </c>
      <c r="M114" s="44">
        <f>IFERROR(12/L114,0)</f>
        <v>3.7548746518105847</v>
      </c>
    </row>
    <row r="115" spans="2:17" s="5" customFormat="1" x14ac:dyDescent="0.25">
      <c r="B115" s="17">
        <v>348795</v>
      </c>
      <c r="C115" s="148" t="s">
        <v>454</v>
      </c>
      <c r="D115" s="148"/>
      <c r="E115" s="148"/>
      <c r="F115" s="17" t="s">
        <v>61</v>
      </c>
      <c r="G115" s="31">
        <v>364</v>
      </c>
      <c r="H115" s="31">
        <v>310</v>
      </c>
      <c r="I115" s="31">
        <v>406</v>
      </c>
      <c r="J115" s="31">
        <v>360</v>
      </c>
      <c r="K115" s="31">
        <v>519</v>
      </c>
      <c r="L115" s="44">
        <f t="shared" ref="L115:L126" si="7">IFERROR(K115/J115,0)</f>
        <v>1.4416666666666667</v>
      </c>
      <c r="M115" s="44">
        <f t="shared" ref="M115:M126" si="8">IFERROR(12/L115,0)</f>
        <v>8.3236994219653173</v>
      </c>
      <c r="O115" s="14" t="s">
        <v>926</v>
      </c>
      <c r="Q115" s="6"/>
    </row>
    <row r="116" spans="2:17" s="5" customFormat="1" x14ac:dyDescent="0.25">
      <c r="B116" s="17">
        <v>353717</v>
      </c>
      <c r="C116" s="148" t="s">
        <v>140</v>
      </c>
      <c r="D116" s="148"/>
      <c r="E116" s="148"/>
      <c r="F116" s="17" t="s">
        <v>61</v>
      </c>
      <c r="G116" s="31">
        <v>321</v>
      </c>
      <c r="H116" s="31">
        <v>303</v>
      </c>
      <c r="I116" s="31">
        <v>460</v>
      </c>
      <c r="J116" s="31">
        <v>361.33333333333331</v>
      </c>
      <c r="K116" s="31">
        <v>586</v>
      </c>
      <c r="L116" s="44">
        <f t="shared" si="7"/>
        <v>1.6217712177121772</v>
      </c>
      <c r="M116" s="44">
        <f t="shared" si="8"/>
        <v>7.3993174061433438</v>
      </c>
      <c r="O116" s="14" t="s">
        <v>927</v>
      </c>
    </row>
    <row r="117" spans="2:17" s="5" customFormat="1" x14ac:dyDescent="0.25">
      <c r="B117" s="17">
        <v>347769</v>
      </c>
      <c r="C117" s="148" t="s">
        <v>625</v>
      </c>
      <c r="D117" s="148"/>
      <c r="E117" s="148"/>
      <c r="F117" s="17" t="s">
        <v>61</v>
      </c>
      <c r="G117" s="31">
        <v>385</v>
      </c>
      <c r="H117" s="31">
        <v>497</v>
      </c>
      <c r="I117" s="31">
        <v>205</v>
      </c>
      <c r="J117" s="31">
        <v>362.33333333333331</v>
      </c>
      <c r="K117" s="31">
        <v>667</v>
      </c>
      <c r="L117" s="44">
        <f t="shared" si="7"/>
        <v>1.8408463661453542</v>
      </c>
      <c r="M117" s="44">
        <f t="shared" si="8"/>
        <v>6.5187406296851576</v>
      </c>
      <c r="O117" s="14" t="s">
        <v>928</v>
      </c>
      <c r="Q117" s="6" t="s">
        <v>45</v>
      </c>
    </row>
    <row r="118" spans="2:17" s="5" customFormat="1" x14ac:dyDescent="0.25">
      <c r="B118" s="17">
        <v>347762</v>
      </c>
      <c r="C118" s="148" t="s">
        <v>156</v>
      </c>
      <c r="D118" s="148"/>
      <c r="E118" s="148"/>
      <c r="F118" s="17" t="s">
        <v>61</v>
      </c>
      <c r="G118" s="31">
        <v>143</v>
      </c>
      <c r="H118" s="31">
        <v>136</v>
      </c>
      <c r="I118" s="31">
        <v>388</v>
      </c>
      <c r="J118" s="31">
        <v>222.33333333333334</v>
      </c>
      <c r="K118" s="31">
        <v>719</v>
      </c>
      <c r="L118" s="44">
        <f t="shared" si="7"/>
        <v>3.2338830584707643</v>
      </c>
      <c r="M118" s="44">
        <f t="shared" si="8"/>
        <v>3.7107093184979143</v>
      </c>
    </row>
    <row r="119" spans="2:17" s="5" customFormat="1" x14ac:dyDescent="0.25">
      <c r="B119" s="17">
        <v>348155</v>
      </c>
      <c r="C119" s="148" t="s">
        <v>714</v>
      </c>
      <c r="D119" s="148"/>
      <c r="E119" s="148"/>
      <c r="F119" s="17" t="s">
        <v>61</v>
      </c>
      <c r="G119" s="31">
        <v>375</v>
      </c>
      <c r="H119" s="31">
        <v>355</v>
      </c>
      <c r="I119" s="31">
        <v>409</v>
      </c>
      <c r="J119" s="31">
        <v>379.66666666666669</v>
      </c>
      <c r="K119" s="31">
        <v>736</v>
      </c>
      <c r="L119" s="44">
        <f t="shared" si="7"/>
        <v>1.9385425812115891</v>
      </c>
      <c r="M119" s="44">
        <f t="shared" si="8"/>
        <v>6.1902173913043477</v>
      </c>
    </row>
    <row r="120" spans="2:17" s="5" customFormat="1" x14ac:dyDescent="0.25">
      <c r="B120" s="17">
        <v>347644</v>
      </c>
      <c r="C120" s="148" t="s">
        <v>235</v>
      </c>
      <c r="D120" s="148"/>
      <c r="E120" s="148"/>
      <c r="F120" s="17" t="s">
        <v>61</v>
      </c>
      <c r="G120" s="31">
        <v>343</v>
      </c>
      <c r="H120" s="31">
        <v>402</v>
      </c>
      <c r="I120" s="31">
        <v>410</v>
      </c>
      <c r="J120" s="31">
        <v>385</v>
      </c>
      <c r="K120" s="31">
        <v>357</v>
      </c>
      <c r="L120" s="44">
        <f t="shared" si="7"/>
        <v>0.92727272727272725</v>
      </c>
      <c r="M120" s="44">
        <f t="shared" si="8"/>
        <v>12.941176470588236</v>
      </c>
    </row>
    <row r="121" spans="2:17" s="5" customFormat="1" x14ac:dyDescent="0.25">
      <c r="B121" s="17">
        <v>366759</v>
      </c>
      <c r="C121" s="148" t="s">
        <v>872</v>
      </c>
      <c r="D121" s="148"/>
      <c r="E121" s="148"/>
      <c r="F121" s="17" t="s">
        <v>61</v>
      </c>
      <c r="G121" s="31">
        <v>212</v>
      </c>
      <c r="H121" s="31">
        <v>414</v>
      </c>
      <c r="I121" s="31">
        <v>462</v>
      </c>
      <c r="J121" s="31">
        <v>362.66666666666669</v>
      </c>
      <c r="K121" s="31">
        <v>620</v>
      </c>
      <c r="L121" s="44">
        <f t="shared" si="7"/>
        <v>1.7095588235294117</v>
      </c>
      <c r="M121" s="44">
        <f t="shared" si="8"/>
        <v>7.0193548387096776</v>
      </c>
    </row>
    <row r="122" spans="2:17" s="5" customFormat="1" x14ac:dyDescent="0.25">
      <c r="B122" s="17">
        <v>348834</v>
      </c>
      <c r="C122" s="148" t="s">
        <v>317</v>
      </c>
      <c r="D122" s="148"/>
      <c r="E122" s="148"/>
      <c r="F122" s="17" t="s">
        <v>61</v>
      </c>
      <c r="G122" s="31">
        <v>422</v>
      </c>
      <c r="H122" s="31">
        <v>392</v>
      </c>
      <c r="I122" s="31">
        <v>362</v>
      </c>
      <c r="J122" s="31">
        <v>392</v>
      </c>
      <c r="K122" s="31">
        <v>486</v>
      </c>
      <c r="L122" s="44">
        <f t="shared" si="7"/>
        <v>1.239795918367347</v>
      </c>
      <c r="M122" s="44">
        <f t="shared" si="8"/>
        <v>9.6790123456790109</v>
      </c>
    </row>
    <row r="123" spans="2:17" s="5" customFormat="1" x14ac:dyDescent="0.25">
      <c r="B123" s="17">
        <v>347828</v>
      </c>
      <c r="C123" s="148" t="s">
        <v>738</v>
      </c>
      <c r="D123" s="148"/>
      <c r="E123" s="148"/>
      <c r="F123" s="17" t="s">
        <v>61</v>
      </c>
      <c r="G123" s="31">
        <v>431</v>
      </c>
      <c r="H123" s="31">
        <v>421</v>
      </c>
      <c r="I123" s="31">
        <v>500</v>
      </c>
      <c r="J123" s="31">
        <v>450.66666666666669</v>
      </c>
      <c r="K123" s="31">
        <v>636</v>
      </c>
      <c r="L123" s="44">
        <f t="shared" si="7"/>
        <v>1.4112426035502958</v>
      </c>
      <c r="M123" s="44">
        <f t="shared" si="8"/>
        <v>8.5031446540880502</v>
      </c>
    </row>
    <row r="124" spans="2:17" s="5" customFormat="1" x14ac:dyDescent="0.25">
      <c r="B124" s="17">
        <v>365172</v>
      </c>
      <c r="C124" s="148" t="s">
        <v>526</v>
      </c>
      <c r="D124" s="148"/>
      <c r="E124" s="148"/>
      <c r="F124" s="17" t="s">
        <v>61</v>
      </c>
      <c r="G124" s="31">
        <v>194</v>
      </c>
      <c r="H124" s="31">
        <v>385</v>
      </c>
      <c r="I124" s="31">
        <v>463</v>
      </c>
      <c r="J124" s="31">
        <v>347.33333333333331</v>
      </c>
      <c r="K124" s="31">
        <v>497</v>
      </c>
      <c r="L124" s="44">
        <f t="shared" si="7"/>
        <v>1.4309021113243763</v>
      </c>
      <c r="M124" s="44">
        <f t="shared" si="8"/>
        <v>8.386317907444667</v>
      </c>
    </row>
    <row r="125" spans="2:17" s="5" customFormat="1" x14ac:dyDescent="0.25">
      <c r="B125" s="17">
        <v>366744</v>
      </c>
      <c r="C125" s="148" t="s">
        <v>194</v>
      </c>
      <c r="D125" s="148"/>
      <c r="E125" s="148"/>
      <c r="F125" s="17" t="s">
        <v>61</v>
      </c>
      <c r="G125" s="31">
        <v>143</v>
      </c>
      <c r="H125" s="31">
        <v>496</v>
      </c>
      <c r="I125" s="31">
        <v>251</v>
      </c>
      <c r="J125" s="31">
        <v>296.66666666666669</v>
      </c>
      <c r="K125" s="31">
        <v>648</v>
      </c>
      <c r="L125" s="44">
        <f t="shared" si="7"/>
        <v>2.1842696629213481</v>
      </c>
      <c r="M125" s="44">
        <f t="shared" si="8"/>
        <v>5.4938271604938276</v>
      </c>
    </row>
    <row r="126" spans="2:17" s="5" customFormat="1" x14ac:dyDescent="0.25">
      <c r="B126" s="17">
        <v>348607</v>
      </c>
      <c r="C126" s="148" t="s">
        <v>84</v>
      </c>
      <c r="D126" s="148"/>
      <c r="E126" s="148"/>
      <c r="F126" s="17" t="s">
        <v>61</v>
      </c>
      <c r="G126" s="31">
        <v>115</v>
      </c>
      <c r="H126" s="31">
        <v>345</v>
      </c>
      <c r="I126" s="31">
        <v>283</v>
      </c>
      <c r="J126" s="31">
        <v>247.66666666666666</v>
      </c>
      <c r="K126" s="31">
        <v>631</v>
      </c>
      <c r="L126" s="44">
        <f t="shared" si="7"/>
        <v>2.5477792732166891</v>
      </c>
      <c r="M126" s="44">
        <f t="shared" si="8"/>
        <v>4.7099841521394614</v>
      </c>
    </row>
    <row r="129" spans="2:19" x14ac:dyDescent="0.2">
      <c r="C129" s="46" t="s">
        <v>946</v>
      </c>
      <c r="D129" s="53">
        <v>0</v>
      </c>
      <c r="E129" s="47" t="s">
        <v>947</v>
      </c>
      <c r="F129" s="53">
        <v>3</v>
      </c>
      <c r="G129" s="42" t="s">
        <v>948</v>
      </c>
      <c r="H129" s="42" t="s">
        <v>949</v>
      </c>
    </row>
    <row r="130" spans="2:19" x14ac:dyDescent="0.2">
      <c r="D130" s="52">
        <v>3</v>
      </c>
      <c r="E130" s="47" t="s">
        <v>947</v>
      </c>
      <c r="F130" s="52">
        <v>6</v>
      </c>
      <c r="G130" s="42" t="s">
        <v>948</v>
      </c>
      <c r="H130" s="42" t="s">
        <v>950</v>
      </c>
    </row>
    <row r="131" spans="2:19" x14ac:dyDescent="0.2">
      <c r="D131" s="54">
        <v>6</v>
      </c>
      <c r="E131" s="47" t="s">
        <v>947</v>
      </c>
      <c r="F131" s="54" t="s">
        <v>951</v>
      </c>
      <c r="G131" s="42" t="s">
        <v>948</v>
      </c>
      <c r="H131" s="42" t="s">
        <v>952</v>
      </c>
    </row>
    <row r="133" spans="2:19" s="5" customFormat="1" x14ac:dyDescent="0.25">
      <c r="B133" s="23" t="s">
        <v>874</v>
      </c>
    </row>
    <row r="134" spans="2:19" s="5" customFormat="1" x14ac:dyDescent="0.25">
      <c r="I134" s="164" t="s">
        <v>912</v>
      </c>
      <c r="J134" s="165"/>
      <c r="K134" s="166"/>
    </row>
    <row r="135" spans="2:19" s="16" customFormat="1" ht="24" x14ac:dyDescent="0.25">
      <c r="B135" s="41" t="s">
        <v>1311</v>
      </c>
      <c r="C135" s="151" t="s">
        <v>1027</v>
      </c>
      <c r="D135" s="151"/>
      <c r="E135" s="151"/>
      <c r="F135" s="41" t="s">
        <v>91</v>
      </c>
      <c r="G135" s="151" t="s">
        <v>875</v>
      </c>
      <c r="H135" s="151"/>
      <c r="I135" s="43" t="s">
        <v>913</v>
      </c>
      <c r="J135" s="43" t="s">
        <v>914</v>
      </c>
      <c r="K135" s="43" t="s">
        <v>915</v>
      </c>
      <c r="L135" s="45" t="s">
        <v>929</v>
      </c>
      <c r="M135" s="45" t="s">
        <v>916</v>
      </c>
      <c r="N135" s="22" t="s">
        <v>16</v>
      </c>
      <c r="O135" s="22" t="s">
        <v>945</v>
      </c>
      <c r="Q135" s="23" t="s">
        <v>41</v>
      </c>
      <c r="R135" s="5"/>
      <c r="S135" s="5"/>
    </row>
    <row r="136" spans="2:19" s="5" customFormat="1" x14ac:dyDescent="0.25">
      <c r="B136" s="17">
        <v>347952</v>
      </c>
      <c r="C136" s="148" t="s">
        <v>205</v>
      </c>
      <c r="D136" s="148"/>
      <c r="E136" s="148"/>
      <c r="F136" s="17" t="s">
        <v>61</v>
      </c>
      <c r="G136" s="51" t="s">
        <v>76</v>
      </c>
      <c r="H136" s="88"/>
      <c r="I136" s="31">
        <v>379</v>
      </c>
      <c r="J136" s="31">
        <v>244</v>
      </c>
      <c r="K136" s="31">
        <v>462</v>
      </c>
      <c r="L136" s="31">
        <v>361.66666666666669</v>
      </c>
      <c r="M136" s="31">
        <v>505</v>
      </c>
      <c r="N136" s="44">
        <f>IFERROR(M136/L136,0)</f>
        <v>1.3963133640552994</v>
      </c>
      <c r="O136" s="44">
        <f>IFERROR(12/N136,0)</f>
        <v>8.5940594059405946</v>
      </c>
    </row>
    <row r="137" spans="2:19" s="5" customFormat="1" x14ac:dyDescent="0.25">
      <c r="B137" s="17">
        <v>348008</v>
      </c>
      <c r="C137" s="148" t="s">
        <v>75</v>
      </c>
      <c r="D137" s="148"/>
      <c r="E137" s="148"/>
      <c r="F137" s="17" t="s">
        <v>61</v>
      </c>
      <c r="G137" s="51" t="s">
        <v>76</v>
      </c>
      <c r="H137" s="88"/>
      <c r="I137" s="31">
        <v>376</v>
      </c>
      <c r="J137" s="31">
        <v>153</v>
      </c>
      <c r="K137" s="31">
        <v>335</v>
      </c>
      <c r="L137" s="31">
        <v>288</v>
      </c>
      <c r="M137" s="31">
        <v>629</v>
      </c>
      <c r="N137" s="44">
        <f t="shared" ref="N137:N172" si="9">IFERROR(M137/L137,0)</f>
        <v>2.1840277777777777</v>
      </c>
      <c r="O137" s="44">
        <f t="shared" ref="O137:O172" si="10">IFERROR(12/N137,0)</f>
        <v>5.4944356120826709</v>
      </c>
      <c r="Q137" s="14" t="s">
        <v>926</v>
      </c>
      <c r="S137" s="6"/>
    </row>
    <row r="138" spans="2:19" s="5" customFormat="1" x14ac:dyDescent="0.25">
      <c r="B138" s="17">
        <v>348606</v>
      </c>
      <c r="C138" s="148" t="s">
        <v>216</v>
      </c>
      <c r="D138" s="148"/>
      <c r="E138" s="148"/>
      <c r="F138" s="17" t="s">
        <v>61</v>
      </c>
      <c r="G138" s="51" t="s">
        <v>76</v>
      </c>
      <c r="H138" s="88"/>
      <c r="I138" s="31">
        <v>373</v>
      </c>
      <c r="J138" s="31">
        <v>315</v>
      </c>
      <c r="K138" s="31">
        <v>271</v>
      </c>
      <c r="L138" s="31">
        <v>319.66666666666669</v>
      </c>
      <c r="M138" s="31">
        <v>360</v>
      </c>
      <c r="N138" s="44">
        <f t="shared" si="9"/>
        <v>1.1261730969760166</v>
      </c>
      <c r="O138" s="44">
        <f t="shared" si="10"/>
        <v>10.655555555555557</v>
      </c>
      <c r="Q138" s="14" t="s">
        <v>927</v>
      </c>
    </row>
    <row r="139" spans="2:19" s="5" customFormat="1" x14ac:dyDescent="0.25">
      <c r="B139" s="17">
        <v>348170</v>
      </c>
      <c r="C139" s="148" t="s">
        <v>339</v>
      </c>
      <c r="D139" s="148"/>
      <c r="E139" s="148"/>
      <c r="F139" s="17" t="s">
        <v>61</v>
      </c>
      <c r="G139" s="51" t="s">
        <v>74</v>
      </c>
      <c r="H139" s="88"/>
      <c r="I139" s="31">
        <v>328</v>
      </c>
      <c r="J139" s="31">
        <v>253</v>
      </c>
      <c r="K139" s="31">
        <v>332</v>
      </c>
      <c r="L139" s="31">
        <v>304.33333333333331</v>
      </c>
      <c r="M139" s="31">
        <v>541</v>
      </c>
      <c r="N139" s="44">
        <f t="shared" si="9"/>
        <v>1.7776560788608982</v>
      </c>
      <c r="O139" s="44">
        <f t="shared" si="10"/>
        <v>6.7504621072088726</v>
      </c>
      <c r="Q139" s="14" t="s">
        <v>928</v>
      </c>
      <c r="S139" s="6" t="s">
        <v>45</v>
      </c>
    </row>
    <row r="140" spans="2:19" s="5" customFormat="1" x14ac:dyDescent="0.25">
      <c r="B140" s="17">
        <v>348611</v>
      </c>
      <c r="C140" s="148" t="s">
        <v>381</v>
      </c>
      <c r="D140" s="148"/>
      <c r="E140" s="148"/>
      <c r="F140" s="17" t="s">
        <v>61</v>
      </c>
      <c r="G140" s="51" t="s">
        <v>76</v>
      </c>
      <c r="H140" s="88"/>
      <c r="I140" s="31">
        <v>397</v>
      </c>
      <c r="J140" s="31">
        <v>422</v>
      </c>
      <c r="K140" s="31">
        <v>277</v>
      </c>
      <c r="L140" s="31">
        <v>365.33333333333331</v>
      </c>
      <c r="M140" s="31">
        <v>462</v>
      </c>
      <c r="N140" s="44">
        <f t="shared" si="9"/>
        <v>1.2645985401459854</v>
      </c>
      <c r="O140" s="44">
        <f t="shared" si="10"/>
        <v>9.4891774891774894</v>
      </c>
    </row>
    <row r="141" spans="2:19" s="5" customFormat="1" x14ac:dyDescent="0.25">
      <c r="B141" s="17">
        <v>348639</v>
      </c>
      <c r="C141" s="148" t="s">
        <v>513</v>
      </c>
      <c r="D141" s="148"/>
      <c r="E141" s="148"/>
      <c r="F141" s="17" t="s">
        <v>61</v>
      </c>
      <c r="G141" s="51" t="s">
        <v>74</v>
      </c>
      <c r="H141" s="88"/>
      <c r="I141" s="31">
        <v>385</v>
      </c>
      <c r="J141" s="31">
        <v>225</v>
      </c>
      <c r="K141" s="31">
        <v>327</v>
      </c>
      <c r="L141" s="31">
        <v>312.33333333333331</v>
      </c>
      <c r="M141" s="31">
        <v>746</v>
      </c>
      <c r="N141" s="44">
        <f t="shared" si="9"/>
        <v>2.3884738527214515</v>
      </c>
      <c r="O141" s="44">
        <f t="shared" si="10"/>
        <v>5.024128686327078</v>
      </c>
    </row>
    <row r="142" spans="2:19" s="5" customFormat="1" x14ac:dyDescent="0.25">
      <c r="B142" s="17">
        <v>364202</v>
      </c>
      <c r="C142" s="148" t="s">
        <v>605</v>
      </c>
      <c r="D142" s="148"/>
      <c r="E142" s="148"/>
      <c r="F142" s="17" t="s">
        <v>61</v>
      </c>
      <c r="G142" s="51" t="s">
        <v>60</v>
      </c>
      <c r="H142" s="88"/>
      <c r="I142" s="31">
        <v>488</v>
      </c>
      <c r="J142" s="31">
        <v>225</v>
      </c>
      <c r="K142" s="31">
        <v>396</v>
      </c>
      <c r="L142" s="31">
        <v>369.66666666666669</v>
      </c>
      <c r="M142" s="31">
        <v>675</v>
      </c>
      <c r="N142" s="44">
        <f t="shared" si="9"/>
        <v>1.8259693417493237</v>
      </c>
      <c r="O142" s="44">
        <f t="shared" si="10"/>
        <v>6.5718518518518518</v>
      </c>
    </row>
    <row r="143" spans="2:19" s="5" customFormat="1" x14ac:dyDescent="0.25">
      <c r="B143" s="17">
        <v>347632</v>
      </c>
      <c r="C143" s="148" t="s">
        <v>104</v>
      </c>
      <c r="D143" s="148"/>
      <c r="E143" s="148"/>
      <c r="F143" s="17" t="s">
        <v>61</v>
      </c>
      <c r="G143" s="51" t="s">
        <v>103</v>
      </c>
      <c r="H143" s="88"/>
      <c r="I143" s="31">
        <v>258</v>
      </c>
      <c r="J143" s="31">
        <v>421</v>
      </c>
      <c r="K143" s="31">
        <v>233</v>
      </c>
      <c r="L143" s="31">
        <v>304</v>
      </c>
      <c r="M143" s="31">
        <v>625</v>
      </c>
      <c r="N143" s="44">
        <f t="shared" si="9"/>
        <v>2.0559210526315788</v>
      </c>
      <c r="O143" s="44">
        <f t="shared" si="10"/>
        <v>5.8368000000000002</v>
      </c>
    </row>
    <row r="144" spans="2:19" s="5" customFormat="1" x14ac:dyDescent="0.25">
      <c r="B144" s="17">
        <v>348775</v>
      </c>
      <c r="C144" s="148" t="s">
        <v>251</v>
      </c>
      <c r="D144" s="148"/>
      <c r="E144" s="148"/>
      <c r="F144" s="17" t="s">
        <v>61</v>
      </c>
      <c r="G144" s="51" t="s">
        <v>60</v>
      </c>
      <c r="H144" s="88"/>
      <c r="I144" s="31">
        <v>406</v>
      </c>
      <c r="J144" s="31">
        <v>497</v>
      </c>
      <c r="K144" s="31">
        <v>116</v>
      </c>
      <c r="L144" s="31">
        <v>339.66666666666669</v>
      </c>
      <c r="M144" s="31">
        <v>431</v>
      </c>
      <c r="N144" s="44">
        <f t="shared" si="9"/>
        <v>1.2688910696761531</v>
      </c>
      <c r="O144" s="44">
        <f t="shared" si="10"/>
        <v>9.4570765661252896</v>
      </c>
    </row>
    <row r="145" spans="2:19" s="5" customFormat="1" x14ac:dyDescent="0.25">
      <c r="B145" s="17">
        <v>362718</v>
      </c>
      <c r="C145" s="148" t="s">
        <v>568</v>
      </c>
      <c r="D145" s="148"/>
      <c r="E145" s="148"/>
      <c r="F145" s="17" t="s">
        <v>61</v>
      </c>
      <c r="G145" s="51" t="s">
        <v>60</v>
      </c>
      <c r="H145" s="88"/>
      <c r="I145" s="31">
        <v>303</v>
      </c>
      <c r="J145" s="31">
        <v>120</v>
      </c>
      <c r="K145" s="31">
        <v>348</v>
      </c>
      <c r="L145" s="31">
        <v>257</v>
      </c>
      <c r="M145" s="31">
        <v>715</v>
      </c>
      <c r="N145" s="44">
        <f t="shared" si="9"/>
        <v>2.782101167315175</v>
      </c>
      <c r="O145" s="44">
        <f t="shared" si="10"/>
        <v>4.3132867132867139</v>
      </c>
    </row>
    <row r="146" spans="2:19" s="5" customFormat="1" x14ac:dyDescent="0.25">
      <c r="B146" s="17">
        <v>347696</v>
      </c>
      <c r="C146" s="148" t="s">
        <v>671</v>
      </c>
      <c r="D146" s="148"/>
      <c r="E146" s="148"/>
      <c r="F146" s="17" t="s">
        <v>61</v>
      </c>
      <c r="G146" s="51" t="s">
        <v>63</v>
      </c>
      <c r="H146" s="88"/>
      <c r="I146" s="31">
        <v>184</v>
      </c>
      <c r="J146" s="31">
        <v>200</v>
      </c>
      <c r="K146" s="31">
        <v>176</v>
      </c>
      <c r="L146" s="31">
        <v>186.66666666666666</v>
      </c>
      <c r="M146" s="31">
        <v>557</v>
      </c>
      <c r="N146" s="44">
        <f t="shared" si="9"/>
        <v>2.9839285714285717</v>
      </c>
      <c r="O146" s="44">
        <f t="shared" si="10"/>
        <v>4.0215439856373427</v>
      </c>
    </row>
    <row r="147" spans="2:19" s="5" customFormat="1" x14ac:dyDescent="0.25">
      <c r="B147" s="17">
        <v>348105</v>
      </c>
      <c r="C147" s="148" t="s">
        <v>531</v>
      </c>
      <c r="D147" s="148"/>
      <c r="E147" s="148"/>
      <c r="F147" s="17" t="s">
        <v>61</v>
      </c>
      <c r="G147" s="51" t="s">
        <v>70</v>
      </c>
      <c r="H147" s="88"/>
      <c r="I147" s="31">
        <v>120</v>
      </c>
      <c r="J147" s="31">
        <v>209</v>
      </c>
      <c r="K147" s="31">
        <v>124</v>
      </c>
      <c r="L147" s="31">
        <v>151</v>
      </c>
      <c r="M147" s="31">
        <v>781</v>
      </c>
      <c r="N147" s="44">
        <f t="shared" si="9"/>
        <v>5.1721854304635766</v>
      </c>
      <c r="O147" s="44">
        <f t="shared" si="10"/>
        <v>2.3201024327784889</v>
      </c>
      <c r="Q147" s="14"/>
      <c r="S147" s="6"/>
    </row>
    <row r="148" spans="2:19" s="5" customFormat="1" x14ac:dyDescent="0.25">
      <c r="B148" s="17">
        <v>362786</v>
      </c>
      <c r="C148" s="148" t="s">
        <v>473</v>
      </c>
      <c r="D148" s="148"/>
      <c r="E148" s="148"/>
      <c r="F148" s="17" t="s">
        <v>61</v>
      </c>
      <c r="G148" s="51" t="s">
        <v>60</v>
      </c>
      <c r="H148" s="88"/>
      <c r="I148" s="31">
        <v>432</v>
      </c>
      <c r="J148" s="31">
        <v>318</v>
      </c>
      <c r="K148" s="31">
        <v>156</v>
      </c>
      <c r="L148" s="31">
        <v>302</v>
      </c>
      <c r="M148" s="31">
        <v>311</v>
      </c>
      <c r="N148" s="44">
        <f t="shared" si="9"/>
        <v>1.0298013245033113</v>
      </c>
      <c r="O148" s="44">
        <f t="shared" si="10"/>
        <v>11.65273311897106</v>
      </c>
    </row>
    <row r="149" spans="2:19" s="5" customFormat="1" x14ac:dyDescent="0.25">
      <c r="B149" s="17">
        <v>348760</v>
      </c>
      <c r="C149" s="148" t="s">
        <v>493</v>
      </c>
      <c r="D149" s="148"/>
      <c r="E149" s="148"/>
      <c r="F149" s="17" t="s">
        <v>61</v>
      </c>
      <c r="G149" s="51" t="s">
        <v>60</v>
      </c>
      <c r="H149" s="88"/>
      <c r="I149" s="31">
        <v>258</v>
      </c>
      <c r="J149" s="31">
        <v>412</v>
      </c>
      <c r="K149" s="31">
        <v>423</v>
      </c>
      <c r="L149" s="31">
        <v>364.33333333333331</v>
      </c>
      <c r="M149" s="31">
        <v>566</v>
      </c>
      <c r="N149" s="44">
        <f t="shared" si="9"/>
        <v>1.5535224153705398</v>
      </c>
      <c r="O149" s="44">
        <f t="shared" si="10"/>
        <v>7.7243816254416959</v>
      </c>
    </row>
    <row r="150" spans="2:19" s="5" customFormat="1" x14ac:dyDescent="0.25">
      <c r="B150" s="17">
        <v>348596</v>
      </c>
      <c r="C150" s="148" t="s">
        <v>447</v>
      </c>
      <c r="D150" s="148"/>
      <c r="E150" s="148"/>
      <c r="F150" s="17" t="s">
        <v>61</v>
      </c>
      <c r="G150" s="51" t="s">
        <v>74</v>
      </c>
      <c r="H150" s="88"/>
      <c r="I150" s="31">
        <v>287</v>
      </c>
      <c r="J150" s="31">
        <v>367</v>
      </c>
      <c r="K150" s="31">
        <v>291</v>
      </c>
      <c r="L150" s="31">
        <v>315</v>
      </c>
      <c r="M150" s="31">
        <v>601</v>
      </c>
      <c r="N150" s="44">
        <f t="shared" si="9"/>
        <v>1.907936507936508</v>
      </c>
      <c r="O150" s="44">
        <f t="shared" si="10"/>
        <v>6.2895174708818633</v>
      </c>
    </row>
    <row r="151" spans="2:19" s="5" customFormat="1" x14ac:dyDescent="0.25">
      <c r="B151" s="17">
        <v>348773</v>
      </c>
      <c r="C151" s="148" t="s">
        <v>396</v>
      </c>
      <c r="D151" s="148"/>
      <c r="E151" s="148"/>
      <c r="F151" s="17" t="s">
        <v>61</v>
      </c>
      <c r="G151" s="51" t="s">
        <v>60</v>
      </c>
      <c r="H151" s="88"/>
      <c r="I151" s="31">
        <v>415</v>
      </c>
      <c r="J151" s="31">
        <v>445</v>
      </c>
      <c r="K151" s="31">
        <v>454</v>
      </c>
      <c r="L151" s="31">
        <v>438</v>
      </c>
      <c r="M151" s="31">
        <v>383</v>
      </c>
      <c r="N151" s="44">
        <f t="shared" si="9"/>
        <v>0.87442922374429222</v>
      </c>
      <c r="O151" s="44">
        <f t="shared" si="10"/>
        <v>13.723237597911227</v>
      </c>
    </row>
    <row r="152" spans="2:19" s="5" customFormat="1" x14ac:dyDescent="0.25">
      <c r="B152" s="17">
        <v>347605</v>
      </c>
      <c r="C152" s="148" t="s">
        <v>226</v>
      </c>
      <c r="D152" s="148"/>
      <c r="E152" s="148"/>
      <c r="F152" s="17" t="s">
        <v>61</v>
      </c>
      <c r="G152" s="51" t="s">
        <v>103</v>
      </c>
      <c r="H152" s="88"/>
      <c r="I152" s="31">
        <v>221</v>
      </c>
      <c r="J152" s="31">
        <v>169</v>
      </c>
      <c r="K152" s="31">
        <v>460</v>
      </c>
      <c r="L152" s="31">
        <v>283.33333333333331</v>
      </c>
      <c r="M152" s="31">
        <v>359</v>
      </c>
      <c r="N152" s="44">
        <f t="shared" si="9"/>
        <v>1.2670588235294118</v>
      </c>
      <c r="O152" s="44">
        <f t="shared" si="10"/>
        <v>9.4707520891364894</v>
      </c>
    </row>
    <row r="153" spans="2:19" s="5" customFormat="1" x14ac:dyDescent="0.25">
      <c r="B153" s="17">
        <v>367694</v>
      </c>
      <c r="C153" s="148" t="s">
        <v>846</v>
      </c>
      <c r="D153" s="148"/>
      <c r="E153" s="148"/>
      <c r="F153" s="17" t="s">
        <v>61</v>
      </c>
      <c r="G153" s="51" t="s">
        <v>65</v>
      </c>
      <c r="H153" s="88"/>
      <c r="I153" s="31">
        <v>217</v>
      </c>
      <c r="J153" s="31">
        <v>475</v>
      </c>
      <c r="K153" s="31">
        <v>102</v>
      </c>
      <c r="L153" s="31">
        <v>264.66666666666669</v>
      </c>
      <c r="M153" s="31">
        <v>454</v>
      </c>
      <c r="N153" s="44">
        <f t="shared" si="9"/>
        <v>1.7153652392947103</v>
      </c>
      <c r="O153" s="44">
        <f t="shared" si="10"/>
        <v>6.9955947136563879</v>
      </c>
    </row>
    <row r="154" spans="2:19" s="5" customFormat="1" x14ac:dyDescent="0.25">
      <c r="B154" s="17">
        <v>348420</v>
      </c>
      <c r="C154" s="148" t="s">
        <v>419</v>
      </c>
      <c r="D154" s="148"/>
      <c r="E154" s="148"/>
      <c r="F154" s="17" t="s">
        <v>61</v>
      </c>
      <c r="G154" s="51" t="s">
        <v>60</v>
      </c>
      <c r="H154" s="88"/>
      <c r="I154" s="31">
        <v>404</v>
      </c>
      <c r="J154" s="31">
        <v>285</v>
      </c>
      <c r="K154" s="31">
        <v>266</v>
      </c>
      <c r="L154" s="31">
        <v>318.33333333333331</v>
      </c>
      <c r="M154" s="31">
        <v>460</v>
      </c>
      <c r="N154" s="44">
        <f t="shared" si="9"/>
        <v>1.4450261780104714</v>
      </c>
      <c r="O154" s="44">
        <f t="shared" si="10"/>
        <v>8.3043478260869552</v>
      </c>
    </row>
    <row r="155" spans="2:19" s="5" customFormat="1" x14ac:dyDescent="0.25">
      <c r="B155" s="17">
        <v>348842</v>
      </c>
      <c r="C155" s="148" t="s">
        <v>273</v>
      </c>
      <c r="D155" s="148"/>
      <c r="E155" s="148"/>
      <c r="F155" s="17" t="s">
        <v>61</v>
      </c>
      <c r="G155" s="51" t="s">
        <v>65</v>
      </c>
      <c r="H155" s="88"/>
      <c r="I155" s="31">
        <v>143</v>
      </c>
      <c r="J155" s="31">
        <v>229</v>
      </c>
      <c r="K155" s="31">
        <v>484</v>
      </c>
      <c r="L155" s="31">
        <v>285.33333333333331</v>
      </c>
      <c r="M155" s="31">
        <v>329</v>
      </c>
      <c r="N155" s="44">
        <f t="shared" si="9"/>
        <v>1.1530373831775702</v>
      </c>
      <c r="O155" s="44">
        <f t="shared" si="10"/>
        <v>10.407294832826747</v>
      </c>
      <c r="Q155" s="14"/>
      <c r="S155" s="6"/>
    </row>
    <row r="156" spans="2:19" s="5" customFormat="1" x14ac:dyDescent="0.25">
      <c r="B156" s="17">
        <v>367756</v>
      </c>
      <c r="C156" s="148" t="s">
        <v>804</v>
      </c>
      <c r="D156" s="148"/>
      <c r="E156" s="148"/>
      <c r="F156" s="17" t="s">
        <v>61</v>
      </c>
      <c r="G156" s="51" t="s">
        <v>151</v>
      </c>
      <c r="H156" s="88"/>
      <c r="I156" s="31">
        <v>101</v>
      </c>
      <c r="J156" s="31">
        <v>428</v>
      </c>
      <c r="K156" s="31">
        <v>232</v>
      </c>
      <c r="L156" s="31">
        <v>253.66666666666666</v>
      </c>
      <c r="M156" s="31">
        <v>424</v>
      </c>
      <c r="N156" s="44">
        <f t="shared" si="9"/>
        <v>1.6714848883048621</v>
      </c>
      <c r="O156" s="44">
        <f t="shared" si="10"/>
        <v>7.1792452830188678</v>
      </c>
    </row>
    <row r="157" spans="2:19" s="5" customFormat="1" x14ac:dyDescent="0.25">
      <c r="B157" s="17">
        <v>347755</v>
      </c>
      <c r="C157" s="148" t="s">
        <v>709</v>
      </c>
      <c r="D157" s="148"/>
      <c r="E157" s="148"/>
      <c r="F157" s="17" t="s">
        <v>61</v>
      </c>
      <c r="G157" s="51" t="s">
        <v>103</v>
      </c>
      <c r="H157" s="88"/>
      <c r="I157" s="31">
        <v>462</v>
      </c>
      <c r="J157" s="31">
        <v>315</v>
      </c>
      <c r="K157" s="31">
        <v>325</v>
      </c>
      <c r="L157" s="31">
        <v>367.33333333333331</v>
      </c>
      <c r="M157" s="31">
        <v>402</v>
      </c>
      <c r="N157" s="44">
        <f t="shared" si="9"/>
        <v>1.0943738656987296</v>
      </c>
      <c r="O157" s="44">
        <f t="shared" si="10"/>
        <v>10.965174129353233</v>
      </c>
    </row>
    <row r="158" spans="2:19" s="5" customFormat="1" x14ac:dyDescent="0.25">
      <c r="B158" s="17">
        <v>348593</v>
      </c>
      <c r="C158" s="148" t="s">
        <v>368</v>
      </c>
      <c r="D158" s="148"/>
      <c r="E158" s="148"/>
      <c r="F158" s="17" t="s">
        <v>61</v>
      </c>
      <c r="G158" s="51" t="s">
        <v>74</v>
      </c>
      <c r="H158" s="88"/>
      <c r="I158" s="31">
        <v>381</v>
      </c>
      <c r="J158" s="31">
        <v>387</v>
      </c>
      <c r="K158" s="31">
        <v>424</v>
      </c>
      <c r="L158" s="31">
        <v>397.33333333333331</v>
      </c>
      <c r="M158" s="31">
        <v>341</v>
      </c>
      <c r="N158" s="44">
        <f t="shared" si="9"/>
        <v>0.85822147651006719</v>
      </c>
      <c r="O158" s="44">
        <f t="shared" si="10"/>
        <v>13.98240469208211</v>
      </c>
    </row>
    <row r="159" spans="2:19" s="5" customFormat="1" x14ac:dyDescent="0.25">
      <c r="B159" s="17">
        <v>348511</v>
      </c>
      <c r="C159" s="148" t="s">
        <v>192</v>
      </c>
      <c r="D159" s="148"/>
      <c r="E159" s="148"/>
      <c r="F159" s="17" t="s">
        <v>61</v>
      </c>
      <c r="G159" s="51" t="s">
        <v>103</v>
      </c>
      <c r="H159" s="88"/>
      <c r="I159" s="31">
        <v>269</v>
      </c>
      <c r="J159" s="31">
        <v>296</v>
      </c>
      <c r="K159" s="31">
        <v>299</v>
      </c>
      <c r="L159" s="31">
        <v>288</v>
      </c>
      <c r="M159" s="31">
        <v>453</v>
      </c>
      <c r="N159" s="44">
        <f t="shared" si="9"/>
        <v>1.5729166666666667</v>
      </c>
      <c r="O159" s="44">
        <f t="shared" si="10"/>
        <v>7.629139072847682</v>
      </c>
    </row>
    <row r="160" spans="2:19" s="5" customFormat="1" x14ac:dyDescent="0.25">
      <c r="B160" s="17">
        <v>348498</v>
      </c>
      <c r="C160" s="148" t="s">
        <v>518</v>
      </c>
      <c r="D160" s="148"/>
      <c r="E160" s="148"/>
      <c r="F160" s="17" t="s">
        <v>61</v>
      </c>
      <c r="G160" s="51" t="s">
        <v>63</v>
      </c>
      <c r="H160" s="88"/>
      <c r="I160" s="31">
        <v>240</v>
      </c>
      <c r="J160" s="31">
        <v>287</v>
      </c>
      <c r="K160" s="31">
        <v>434</v>
      </c>
      <c r="L160" s="31">
        <v>320.33333333333331</v>
      </c>
      <c r="M160" s="31">
        <v>800</v>
      </c>
      <c r="N160" s="44">
        <f t="shared" si="9"/>
        <v>2.4973985431841834</v>
      </c>
      <c r="O160" s="44">
        <f t="shared" si="10"/>
        <v>4.8049999999999997</v>
      </c>
    </row>
    <row r="161" spans="2:19" s="5" customFormat="1" x14ac:dyDescent="0.25">
      <c r="B161" s="17">
        <v>347705</v>
      </c>
      <c r="C161" s="148" t="s">
        <v>197</v>
      </c>
      <c r="D161" s="148"/>
      <c r="E161" s="148"/>
      <c r="F161" s="17" t="s">
        <v>61</v>
      </c>
      <c r="G161" s="51" t="s">
        <v>70</v>
      </c>
      <c r="H161" s="88"/>
      <c r="I161" s="31">
        <v>451</v>
      </c>
      <c r="J161" s="31">
        <v>354</v>
      </c>
      <c r="K161" s="31">
        <v>344</v>
      </c>
      <c r="L161" s="31">
        <v>383</v>
      </c>
      <c r="M161" s="31">
        <v>721</v>
      </c>
      <c r="N161" s="44">
        <f t="shared" si="9"/>
        <v>1.8825065274151436</v>
      </c>
      <c r="O161" s="44">
        <f t="shared" si="10"/>
        <v>6.3744798890429957</v>
      </c>
    </row>
    <row r="162" spans="2:19" s="5" customFormat="1" x14ac:dyDescent="0.25">
      <c r="B162" s="17">
        <v>347967</v>
      </c>
      <c r="C162" s="148" t="s">
        <v>191</v>
      </c>
      <c r="D162" s="148"/>
      <c r="E162" s="148"/>
      <c r="F162" s="17" t="s">
        <v>61</v>
      </c>
      <c r="G162" s="51" t="s">
        <v>89</v>
      </c>
      <c r="H162" s="88"/>
      <c r="I162" s="31">
        <v>492</v>
      </c>
      <c r="J162" s="31">
        <v>166</v>
      </c>
      <c r="K162" s="31">
        <v>264</v>
      </c>
      <c r="L162" s="31">
        <v>307.33333333333331</v>
      </c>
      <c r="M162" s="31">
        <v>562</v>
      </c>
      <c r="N162" s="44">
        <f t="shared" si="9"/>
        <v>1.8286334056399134</v>
      </c>
      <c r="O162" s="44">
        <f t="shared" si="10"/>
        <v>6.5622775800711741</v>
      </c>
    </row>
    <row r="163" spans="2:19" s="5" customFormat="1" x14ac:dyDescent="0.25">
      <c r="B163" s="17">
        <v>362577</v>
      </c>
      <c r="C163" s="148" t="s">
        <v>728</v>
      </c>
      <c r="D163" s="148"/>
      <c r="E163" s="148"/>
      <c r="F163" s="17" t="s">
        <v>61</v>
      </c>
      <c r="G163" s="51" t="s">
        <v>80</v>
      </c>
      <c r="H163" s="88"/>
      <c r="I163" s="31">
        <v>438</v>
      </c>
      <c r="J163" s="31">
        <v>427</v>
      </c>
      <c r="K163" s="31">
        <v>256</v>
      </c>
      <c r="L163" s="31">
        <v>373.66666666666669</v>
      </c>
      <c r="M163" s="31">
        <v>722</v>
      </c>
      <c r="N163" s="44">
        <f t="shared" si="9"/>
        <v>1.9322033898305084</v>
      </c>
      <c r="O163" s="44">
        <f t="shared" si="10"/>
        <v>6.2105263157894735</v>
      </c>
      <c r="Q163" s="14"/>
      <c r="S163" s="6"/>
    </row>
    <row r="164" spans="2:19" s="5" customFormat="1" x14ac:dyDescent="0.25">
      <c r="B164" s="17">
        <v>347665</v>
      </c>
      <c r="C164" s="148" t="s">
        <v>767</v>
      </c>
      <c r="D164" s="148"/>
      <c r="E164" s="148"/>
      <c r="F164" s="17" t="s">
        <v>61</v>
      </c>
      <c r="G164" s="51" t="s">
        <v>103</v>
      </c>
      <c r="H164" s="88"/>
      <c r="I164" s="31">
        <v>301</v>
      </c>
      <c r="J164" s="31">
        <v>169</v>
      </c>
      <c r="K164" s="31">
        <v>445</v>
      </c>
      <c r="L164" s="31">
        <v>305</v>
      </c>
      <c r="M164" s="31">
        <v>737</v>
      </c>
      <c r="N164" s="44">
        <f t="shared" si="9"/>
        <v>2.416393442622951</v>
      </c>
      <c r="O164" s="44">
        <f t="shared" si="10"/>
        <v>4.966078697421981</v>
      </c>
    </row>
    <row r="165" spans="2:19" s="5" customFormat="1" x14ac:dyDescent="0.25">
      <c r="B165" s="17">
        <v>348462</v>
      </c>
      <c r="C165" s="148" t="s">
        <v>379</v>
      </c>
      <c r="D165" s="148"/>
      <c r="E165" s="148"/>
      <c r="F165" s="17" t="s">
        <v>61</v>
      </c>
      <c r="G165" s="51" t="s">
        <v>65</v>
      </c>
      <c r="H165" s="88"/>
      <c r="I165" s="31">
        <v>126</v>
      </c>
      <c r="J165" s="31">
        <v>425</v>
      </c>
      <c r="K165" s="31">
        <v>419</v>
      </c>
      <c r="L165" s="31">
        <v>323.33333333333331</v>
      </c>
      <c r="M165" s="31">
        <v>379</v>
      </c>
      <c r="N165" s="44">
        <f t="shared" si="9"/>
        <v>1.1721649484536083</v>
      </c>
      <c r="O165" s="44">
        <f t="shared" si="10"/>
        <v>10.237467018469657</v>
      </c>
    </row>
    <row r="166" spans="2:19" s="5" customFormat="1" x14ac:dyDescent="0.25">
      <c r="B166" s="17">
        <v>348437</v>
      </c>
      <c r="C166" s="148" t="s">
        <v>586</v>
      </c>
      <c r="D166" s="148"/>
      <c r="E166" s="148"/>
      <c r="F166" s="17" t="s">
        <v>61</v>
      </c>
      <c r="G166" s="51" t="s">
        <v>60</v>
      </c>
      <c r="H166" s="88"/>
      <c r="I166" s="31">
        <v>354</v>
      </c>
      <c r="J166" s="31">
        <v>352</v>
      </c>
      <c r="K166" s="31">
        <v>363</v>
      </c>
      <c r="L166" s="31">
        <v>356.33333333333331</v>
      </c>
      <c r="M166" s="31">
        <v>370</v>
      </c>
      <c r="N166" s="44">
        <f t="shared" si="9"/>
        <v>1.0383536014967261</v>
      </c>
      <c r="O166" s="44">
        <f t="shared" si="10"/>
        <v>11.556756756756755</v>
      </c>
    </row>
    <row r="167" spans="2:19" s="5" customFormat="1" x14ac:dyDescent="0.25">
      <c r="B167" s="17">
        <v>348470</v>
      </c>
      <c r="C167" s="148" t="s">
        <v>380</v>
      </c>
      <c r="D167" s="148"/>
      <c r="E167" s="148"/>
      <c r="F167" s="17" t="s">
        <v>61</v>
      </c>
      <c r="G167" s="51" t="s">
        <v>65</v>
      </c>
      <c r="H167" s="88"/>
      <c r="I167" s="31">
        <v>212</v>
      </c>
      <c r="J167" s="31">
        <v>182</v>
      </c>
      <c r="K167" s="31">
        <v>136</v>
      </c>
      <c r="L167" s="31">
        <v>176.66666666666666</v>
      </c>
      <c r="M167" s="31">
        <v>661</v>
      </c>
      <c r="N167" s="44">
        <f t="shared" si="9"/>
        <v>3.7415094339622645</v>
      </c>
      <c r="O167" s="44">
        <f t="shared" si="10"/>
        <v>3.2072617246596065</v>
      </c>
    </row>
    <row r="168" spans="2:19" s="5" customFormat="1" x14ac:dyDescent="0.25">
      <c r="B168" s="17">
        <v>369697</v>
      </c>
      <c r="C168" s="148" t="s">
        <v>751</v>
      </c>
      <c r="D168" s="148"/>
      <c r="E168" s="148"/>
      <c r="F168" s="17" t="s">
        <v>61</v>
      </c>
      <c r="G168" s="51" t="s">
        <v>63</v>
      </c>
      <c r="H168" s="88"/>
      <c r="I168" s="31">
        <v>235</v>
      </c>
      <c r="J168" s="31">
        <v>422</v>
      </c>
      <c r="K168" s="31">
        <v>204</v>
      </c>
      <c r="L168" s="31">
        <v>287</v>
      </c>
      <c r="M168" s="31">
        <v>325</v>
      </c>
      <c r="N168" s="44">
        <f t="shared" si="9"/>
        <v>1.132404181184669</v>
      </c>
      <c r="O168" s="44">
        <f t="shared" si="10"/>
        <v>10.596923076923076</v>
      </c>
    </row>
    <row r="169" spans="2:19" s="5" customFormat="1" x14ac:dyDescent="0.25">
      <c r="B169" s="17">
        <v>348392</v>
      </c>
      <c r="C169" s="148" t="s">
        <v>773</v>
      </c>
      <c r="D169" s="148"/>
      <c r="E169" s="148"/>
      <c r="F169" s="17" t="s">
        <v>61</v>
      </c>
      <c r="G169" s="51" t="s">
        <v>74</v>
      </c>
      <c r="H169" s="88"/>
      <c r="I169" s="31">
        <v>361</v>
      </c>
      <c r="J169" s="31">
        <v>278</v>
      </c>
      <c r="K169" s="31">
        <v>219</v>
      </c>
      <c r="L169" s="31">
        <v>286</v>
      </c>
      <c r="M169" s="31">
        <v>663</v>
      </c>
      <c r="N169" s="44">
        <f t="shared" si="9"/>
        <v>2.3181818181818183</v>
      </c>
      <c r="O169" s="44">
        <f t="shared" si="10"/>
        <v>5.1764705882352935</v>
      </c>
    </row>
    <row r="170" spans="2:19" s="5" customFormat="1" x14ac:dyDescent="0.25">
      <c r="B170" s="17">
        <v>348142</v>
      </c>
      <c r="C170" s="148" t="s">
        <v>128</v>
      </c>
      <c r="D170" s="148"/>
      <c r="E170" s="148"/>
      <c r="F170" s="17" t="s">
        <v>61</v>
      </c>
      <c r="G170" s="51" t="s">
        <v>70</v>
      </c>
      <c r="H170" s="88"/>
      <c r="I170" s="31">
        <v>349</v>
      </c>
      <c r="J170" s="31">
        <v>332</v>
      </c>
      <c r="K170" s="31">
        <v>115</v>
      </c>
      <c r="L170" s="31">
        <v>265.33333333333331</v>
      </c>
      <c r="M170" s="31">
        <v>782</v>
      </c>
      <c r="N170" s="44">
        <f t="shared" si="9"/>
        <v>2.9472361809045227</v>
      </c>
      <c r="O170" s="44">
        <f t="shared" si="10"/>
        <v>4.0716112531969308</v>
      </c>
    </row>
    <row r="171" spans="2:19" s="5" customFormat="1" x14ac:dyDescent="0.25">
      <c r="B171" s="17">
        <v>348600</v>
      </c>
      <c r="C171" s="148" t="s">
        <v>432</v>
      </c>
      <c r="D171" s="148"/>
      <c r="E171" s="148"/>
      <c r="F171" s="17" t="s">
        <v>61</v>
      </c>
      <c r="G171" s="51" t="s">
        <v>74</v>
      </c>
      <c r="H171" s="88"/>
      <c r="I171" s="31">
        <v>274</v>
      </c>
      <c r="J171" s="31">
        <v>312</v>
      </c>
      <c r="K171" s="31">
        <v>274</v>
      </c>
      <c r="L171" s="31">
        <v>286.66666666666669</v>
      </c>
      <c r="M171" s="31">
        <v>782</v>
      </c>
      <c r="N171" s="44">
        <f t="shared" si="9"/>
        <v>2.7279069767441859</v>
      </c>
      <c r="O171" s="44">
        <f t="shared" si="10"/>
        <v>4.3989769820971869</v>
      </c>
    </row>
    <row r="172" spans="2:19" s="5" customFormat="1" x14ac:dyDescent="0.25">
      <c r="B172" s="17">
        <v>348408</v>
      </c>
      <c r="C172" s="148" t="s">
        <v>441</v>
      </c>
      <c r="D172" s="148"/>
      <c r="E172" s="148"/>
      <c r="F172" s="17" t="s">
        <v>61</v>
      </c>
      <c r="G172" s="51" t="s">
        <v>60</v>
      </c>
      <c r="H172" s="88"/>
      <c r="I172" s="31">
        <v>470</v>
      </c>
      <c r="J172" s="31">
        <v>257</v>
      </c>
      <c r="K172" s="31">
        <v>409</v>
      </c>
      <c r="L172" s="31">
        <v>378.66666666666669</v>
      </c>
      <c r="M172" s="31">
        <v>300</v>
      </c>
      <c r="N172" s="44">
        <f t="shared" si="9"/>
        <v>0.79225352112676051</v>
      </c>
      <c r="O172" s="44">
        <f t="shared" si="10"/>
        <v>15.146666666666668</v>
      </c>
    </row>
    <row r="175" spans="2:19" x14ac:dyDescent="0.2">
      <c r="C175" s="46" t="s">
        <v>946</v>
      </c>
      <c r="D175" s="53">
        <v>0</v>
      </c>
      <c r="E175" s="47" t="s">
        <v>947</v>
      </c>
      <c r="F175" s="53">
        <v>3</v>
      </c>
      <c r="G175" s="42" t="s">
        <v>948</v>
      </c>
      <c r="H175" s="42" t="s">
        <v>949</v>
      </c>
    </row>
    <row r="176" spans="2:19" x14ac:dyDescent="0.2">
      <c r="D176" s="52">
        <v>3</v>
      </c>
      <c r="E176" s="47" t="s">
        <v>947</v>
      </c>
      <c r="F176" s="52">
        <v>6</v>
      </c>
      <c r="G176" s="42" t="s">
        <v>948</v>
      </c>
      <c r="H176" s="42" t="s">
        <v>950</v>
      </c>
    </row>
    <row r="177" spans="2:8" x14ac:dyDescent="0.2">
      <c r="D177" s="54">
        <v>6</v>
      </c>
      <c r="E177" s="47" t="s">
        <v>947</v>
      </c>
      <c r="F177" s="54" t="s">
        <v>951</v>
      </c>
      <c r="G177" s="42" t="s">
        <v>948</v>
      </c>
      <c r="H177" s="42" t="s">
        <v>952</v>
      </c>
    </row>
    <row r="179" spans="2:8" x14ac:dyDescent="0.2">
      <c r="B179" s="23" t="s">
        <v>876</v>
      </c>
    </row>
    <row r="181" spans="2:8" ht="24" x14ac:dyDescent="0.2">
      <c r="B181" s="151" t="s">
        <v>57</v>
      </c>
      <c r="C181" s="151"/>
      <c r="D181" s="45" t="s">
        <v>955</v>
      </c>
      <c r="E181" s="45" t="s">
        <v>916</v>
      </c>
      <c r="F181" s="22" t="s">
        <v>16</v>
      </c>
      <c r="G181" s="22" t="s">
        <v>945</v>
      </c>
    </row>
    <row r="182" spans="2:8" x14ac:dyDescent="0.2">
      <c r="B182" s="149" t="s">
        <v>60</v>
      </c>
      <c r="C182" s="150"/>
      <c r="D182" s="31">
        <f t="shared" ref="D182:D195" si="11">SUMIFS($L$136:$L$172,$G$136:$G$172,$B182)</f>
        <v>3124.0000000000005</v>
      </c>
      <c r="E182" s="31">
        <f>SUMIFS($M$136:$M$172,$G$136:$G$172,$B182)</f>
        <v>4211</v>
      </c>
      <c r="F182" s="44">
        <f>IFERROR(E182/D182,0)</f>
        <v>1.3479513444302176</v>
      </c>
      <c r="G182" s="44">
        <f t="shared" ref="G182:G197" si="12">IFERROR(12/F182,0)</f>
        <v>8.9023984801709819</v>
      </c>
    </row>
    <row r="183" spans="2:8" x14ac:dyDescent="0.2">
      <c r="B183" s="149" t="s">
        <v>63</v>
      </c>
      <c r="C183" s="150"/>
      <c r="D183" s="31">
        <f t="shared" si="11"/>
        <v>794</v>
      </c>
      <c r="E183" s="31">
        <f t="shared" ref="E183:E195" si="13">SUMIFS($M$136:$M$172,$G$136:$G$172,$B183)</f>
        <v>1682</v>
      </c>
      <c r="F183" s="44">
        <f t="shared" ref="F183:F195" si="14">IFERROR(E183/D183,0)</f>
        <v>2.1183879093198992</v>
      </c>
      <c r="G183" s="44">
        <f t="shared" si="12"/>
        <v>5.6646848989298455</v>
      </c>
    </row>
    <row r="184" spans="2:8" x14ac:dyDescent="0.2">
      <c r="B184" s="149" t="s">
        <v>65</v>
      </c>
      <c r="C184" s="150"/>
      <c r="D184" s="31">
        <f t="shared" si="11"/>
        <v>1050</v>
      </c>
      <c r="E184" s="31">
        <f t="shared" si="13"/>
        <v>1823</v>
      </c>
      <c r="F184" s="44">
        <f t="shared" si="14"/>
        <v>1.7361904761904763</v>
      </c>
      <c r="G184" s="44">
        <f t="shared" si="12"/>
        <v>6.9116840373011517</v>
      </c>
    </row>
    <row r="185" spans="2:8" x14ac:dyDescent="0.2">
      <c r="B185" s="149" t="s">
        <v>68</v>
      </c>
      <c r="C185" s="150"/>
      <c r="D185" s="31">
        <f t="shared" si="11"/>
        <v>0</v>
      </c>
      <c r="E185" s="31">
        <f t="shared" si="13"/>
        <v>0</v>
      </c>
      <c r="F185" s="44">
        <f t="shared" si="14"/>
        <v>0</v>
      </c>
      <c r="G185" s="44">
        <f t="shared" si="12"/>
        <v>0</v>
      </c>
    </row>
    <row r="186" spans="2:8" x14ac:dyDescent="0.2">
      <c r="B186" s="149" t="s">
        <v>70</v>
      </c>
      <c r="C186" s="150"/>
      <c r="D186" s="31">
        <f t="shared" si="11"/>
        <v>799.33333333333326</v>
      </c>
      <c r="E186" s="31">
        <f t="shared" si="13"/>
        <v>2284</v>
      </c>
      <c r="F186" s="44">
        <f t="shared" si="14"/>
        <v>2.8573811509591329</v>
      </c>
      <c r="G186" s="44">
        <f t="shared" si="12"/>
        <v>4.1996497373029769</v>
      </c>
    </row>
    <row r="187" spans="2:8" x14ac:dyDescent="0.2">
      <c r="B187" s="149" t="s">
        <v>72</v>
      </c>
      <c r="C187" s="150"/>
      <c r="D187" s="31">
        <f t="shared" si="11"/>
        <v>0</v>
      </c>
      <c r="E187" s="31">
        <f t="shared" si="13"/>
        <v>0</v>
      </c>
      <c r="F187" s="44">
        <f t="shared" si="14"/>
        <v>0</v>
      </c>
      <c r="G187" s="44">
        <f t="shared" si="12"/>
        <v>0</v>
      </c>
    </row>
    <row r="188" spans="2:8" x14ac:dyDescent="0.2">
      <c r="B188" s="149" t="s">
        <v>74</v>
      </c>
      <c r="C188" s="150"/>
      <c r="D188" s="31">
        <f t="shared" si="11"/>
        <v>1901.6666666666667</v>
      </c>
      <c r="E188" s="31">
        <f t="shared" si="13"/>
        <v>3674</v>
      </c>
      <c r="F188" s="44">
        <f t="shared" si="14"/>
        <v>1.9319894829097282</v>
      </c>
      <c r="G188" s="44">
        <f t="shared" si="12"/>
        <v>6.2112139357648344</v>
      </c>
    </row>
    <row r="189" spans="2:8" x14ac:dyDescent="0.2">
      <c r="B189" s="149" t="s">
        <v>76</v>
      </c>
      <c r="C189" s="150"/>
      <c r="D189" s="31">
        <f t="shared" si="11"/>
        <v>1334.6666666666667</v>
      </c>
      <c r="E189" s="31">
        <f t="shared" si="13"/>
        <v>1956</v>
      </c>
      <c r="F189" s="44">
        <f t="shared" si="14"/>
        <v>1.4655344655344655</v>
      </c>
      <c r="G189" s="44">
        <f t="shared" si="12"/>
        <v>8.188139059304703</v>
      </c>
    </row>
    <row r="190" spans="2:8" x14ac:dyDescent="0.2">
      <c r="B190" s="149" t="s">
        <v>80</v>
      </c>
      <c r="C190" s="150"/>
      <c r="D190" s="31">
        <f t="shared" si="11"/>
        <v>373.66666666666669</v>
      </c>
      <c r="E190" s="31">
        <f t="shared" si="13"/>
        <v>722</v>
      </c>
      <c r="F190" s="44">
        <f t="shared" si="14"/>
        <v>1.9322033898305084</v>
      </c>
      <c r="G190" s="44">
        <f t="shared" si="12"/>
        <v>6.2105263157894735</v>
      </c>
    </row>
    <row r="191" spans="2:8" x14ac:dyDescent="0.2">
      <c r="B191" s="149" t="s">
        <v>82</v>
      </c>
      <c r="C191" s="150"/>
      <c r="D191" s="31">
        <f t="shared" si="11"/>
        <v>0</v>
      </c>
      <c r="E191" s="31">
        <f t="shared" si="13"/>
        <v>0</v>
      </c>
      <c r="F191" s="44">
        <f t="shared" si="14"/>
        <v>0</v>
      </c>
      <c r="G191" s="44">
        <f t="shared" si="12"/>
        <v>0</v>
      </c>
    </row>
    <row r="192" spans="2:8" x14ac:dyDescent="0.2">
      <c r="B192" s="149" t="s">
        <v>89</v>
      </c>
      <c r="C192" s="150"/>
      <c r="D192" s="31">
        <f t="shared" si="11"/>
        <v>307.33333333333331</v>
      </c>
      <c r="E192" s="31">
        <f t="shared" si="13"/>
        <v>562</v>
      </c>
      <c r="F192" s="44">
        <f t="shared" si="14"/>
        <v>1.8286334056399134</v>
      </c>
      <c r="G192" s="44">
        <f t="shared" si="12"/>
        <v>6.5622775800711741</v>
      </c>
    </row>
    <row r="193" spans="2:19" x14ac:dyDescent="0.2">
      <c r="B193" s="149" t="s">
        <v>103</v>
      </c>
      <c r="C193" s="150"/>
      <c r="D193" s="31">
        <f t="shared" si="11"/>
        <v>1547.6666666666665</v>
      </c>
      <c r="E193" s="31">
        <f t="shared" si="13"/>
        <v>2576</v>
      </c>
      <c r="F193" s="44">
        <f t="shared" si="14"/>
        <v>1.664441094120181</v>
      </c>
      <c r="G193" s="44">
        <f t="shared" si="12"/>
        <v>7.2096273291925463</v>
      </c>
    </row>
    <row r="194" spans="2:19" x14ac:dyDescent="0.2">
      <c r="B194" s="149" t="s">
        <v>151</v>
      </c>
      <c r="C194" s="150"/>
      <c r="D194" s="31">
        <f t="shared" si="11"/>
        <v>253.66666666666666</v>
      </c>
      <c r="E194" s="31">
        <f t="shared" si="13"/>
        <v>424</v>
      </c>
      <c r="F194" s="44">
        <f t="shared" si="14"/>
        <v>1.6714848883048621</v>
      </c>
      <c r="G194" s="44">
        <f t="shared" si="12"/>
        <v>7.1792452830188678</v>
      </c>
    </row>
    <row r="195" spans="2:19" x14ac:dyDescent="0.2">
      <c r="B195" s="149" t="s">
        <v>201</v>
      </c>
      <c r="C195" s="150"/>
      <c r="D195" s="31">
        <f t="shared" si="11"/>
        <v>0</v>
      </c>
      <c r="E195" s="31">
        <f t="shared" si="13"/>
        <v>0</v>
      </c>
      <c r="F195" s="44">
        <f t="shared" si="14"/>
        <v>0</v>
      </c>
      <c r="G195" s="44">
        <f t="shared" si="12"/>
        <v>0</v>
      </c>
    </row>
    <row r="197" spans="2:19" x14ac:dyDescent="0.2">
      <c r="B197" s="5"/>
      <c r="C197" s="28" t="s">
        <v>882</v>
      </c>
      <c r="D197" s="129">
        <f>SUM(D182:D196)</f>
        <v>11485.999999999998</v>
      </c>
      <c r="E197" s="129">
        <f>SUM(E182:E196)</f>
        <v>19914</v>
      </c>
      <c r="F197" s="44">
        <f>IFERROR(E197/D197,0)</f>
        <v>1.7337628417203554</v>
      </c>
      <c r="G197" s="44">
        <f t="shared" si="12"/>
        <v>6.9213618559807157</v>
      </c>
    </row>
    <row r="199" spans="2:19" s="5" customFormat="1" x14ac:dyDescent="0.25">
      <c r="B199" s="23" t="s">
        <v>878</v>
      </c>
    </row>
    <row r="200" spans="2:19" s="5" customFormat="1" x14ac:dyDescent="0.25">
      <c r="I200" s="164" t="s">
        <v>912</v>
      </c>
      <c r="J200" s="165"/>
      <c r="K200" s="166"/>
    </row>
    <row r="201" spans="2:19" s="16" customFormat="1" ht="24" x14ac:dyDescent="0.25">
      <c r="B201" s="41" t="s">
        <v>1311</v>
      </c>
      <c r="C201" s="151" t="s">
        <v>1027</v>
      </c>
      <c r="D201" s="151"/>
      <c r="E201" s="151"/>
      <c r="F201" s="41" t="s">
        <v>91</v>
      </c>
      <c r="G201" s="151" t="s">
        <v>875</v>
      </c>
      <c r="H201" s="151"/>
      <c r="I201" s="43" t="s">
        <v>913</v>
      </c>
      <c r="J201" s="43" t="s">
        <v>914</v>
      </c>
      <c r="K201" s="43" t="s">
        <v>915</v>
      </c>
      <c r="L201" s="45" t="s">
        <v>929</v>
      </c>
      <c r="M201" s="45" t="s">
        <v>916</v>
      </c>
      <c r="N201" s="22" t="s">
        <v>16</v>
      </c>
      <c r="O201" s="22" t="s">
        <v>945</v>
      </c>
      <c r="Q201" s="23" t="s">
        <v>41</v>
      </c>
      <c r="R201" s="5"/>
      <c r="S201" s="5"/>
    </row>
    <row r="202" spans="2:19" s="5" customFormat="1" x14ac:dyDescent="0.25">
      <c r="B202" s="17">
        <v>348133</v>
      </c>
      <c r="C202" s="148" t="s">
        <v>678</v>
      </c>
      <c r="D202" s="148"/>
      <c r="E202" s="148"/>
      <c r="F202" s="17" t="s">
        <v>61</v>
      </c>
      <c r="G202" s="51" t="s">
        <v>70</v>
      </c>
      <c r="H202" s="88"/>
      <c r="I202" s="31">
        <v>487</v>
      </c>
      <c r="J202" s="31">
        <v>426</v>
      </c>
      <c r="K202" s="31">
        <v>300</v>
      </c>
      <c r="L202" s="31">
        <v>404.33333333333331</v>
      </c>
      <c r="M202" s="31">
        <v>774</v>
      </c>
      <c r="N202" s="44">
        <f>IFERROR(M202/L202,0)</f>
        <v>1.9142621599340479</v>
      </c>
      <c r="O202" s="44">
        <f t="shared" ref="O202:O238" si="15">IFERROR(12/N202,0)</f>
        <v>6.2687338501291983</v>
      </c>
    </row>
    <row r="203" spans="2:19" s="5" customFormat="1" x14ac:dyDescent="0.25">
      <c r="B203" s="17">
        <v>353541</v>
      </c>
      <c r="C203" s="148" t="s">
        <v>196</v>
      </c>
      <c r="D203" s="148"/>
      <c r="E203" s="148"/>
      <c r="F203" s="17" t="s">
        <v>61</v>
      </c>
      <c r="G203" s="51" t="s">
        <v>103</v>
      </c>
      <c r="H203" s="88"/>
      <c r="I203" s="31">
        <v>488</v>
      </c>
      <c r="J203" s="31">
        <v>433</v>
      </c>
      <c r="K203" s="31">
        <v>344</v>
      </c>
      <c r="L203" s="31">
        <v>421.66666666666669</v>
      </c>
      <c r="M203" s="31">
        <v>627</v>
      </c>
      <c r="N203" s="44">
        <f t="shared" ref="N203:N238" si="16">IFERROR(M203/L203,0)</f>
        <v>1.4869565217391303</v>
      </c>
      <c r="O203" s="44">
        <f t="shared" si="15"/>
        <v>8.0701754385964914</v>
      </c>
      <c r="Q203" s="14" t="s">
        <v>926</v>
      </c>
      <c r="S203" s="6"/>
    </row>
    <row r="204" spans="2:19" s="5" customFormat="1" x14ac:dyDescent="0.25">
      <c r="B204" s="17">
        <v>348867</v>
      </c>
      <c r="C204" s="148" t="s">
        <v>611</v>
      </c>
      <c r="D204" s="148"/>
      <c r="E204" s="148"/>
      <c r="F204" s="17" t="s">
        <v>61</v>
      </c>
      <c r="G204" s="51" t="s">
        <v>60</v>
      </c>
      <c r="H204" s="88"/>
      <c r="I204" s="31">
        <v>246</v>
      </c>
      <c r="J204" s="31">
        <v>391</v>
      </c>
      <c r="K204" s="31">
        <v>137</v>
      </c>
      <c r="L204" s="31">
        <v>258</v>
      </c>
      <c r="M204" s="31">
        <v>416</v>
      </c>
      <c r="N204" s="44">
        <f t="shared" si="16"/>
        <v>1.6124031007751938</v>
      </c>
      <c r="O204" s="44">
        <f t="shared" si="15"/>
        <v>7.4423076923076925</v>
      </c>
      <c r="Q204" s="14" t="s">
        <v>927</v>
      </c>
    </row>
    <row r="205" spans="2:19" s="5" customFormat="1" x14ac:dyDescent="0.25">
      <c r="B205" s="17">
        <v>348888</v>
      </c>
      <c r="C205" s="148" t="s">
        <v>650</v>
      </c>
      <c r="D205" s="148"/>
      <c r="E205" s="148"/>
      <c r="F205" s="17" t="s">
        <v>61</v>
      </c>
      <c r="G205" s="51" t="s">
        <v>60</v>
      </c>
      <c r="H205" s="88"/>
      <c r="I205" s="31">
        <v>274</v>
      </c>
      <c r="J205" s="31">
        <v>240</v>
      </c>
      <c r="K205" s="31">
        <v>193</v>
      </c>
      <c r="L205" s="31">
        <v>235.66666666666666</v>
      </c>
      <c r="M205" s="31">
        <v>766</v>
      </c>
      <c r="N205" s="44">
        <f t="shared" si="16"/>
        <v>3.2503536067892504</v>
      </c>
      <c r="O205" s="44">
        <f t="shared" si="15"/>
        <v>3.6919060052219321</v>
      </c>
      <c r="Q205" s="14" t="s">
        <v>928</v>
      </c>
      <c r="S205" s="6" t="s">
        <v>45</v>
      </c>
    </row>
    <row r="206" spans="2:19" s="5" customFormat="1" x14ac:dyDescent="0.25">
      <c r="B206" s="17">
        <v>348054</v>
      </c>
      <c r="C206" s="148" t="s">
        <v>371</v>
      </c>
      <c r="D206" s="148"/>
      <c r="E206" s="148"/>
      <c r="F206" s="17" t="s">
        <v>61</v>
      </c>
      <c r="G206" s="51" t="s">
        <v>65</v>
      </c>
      <c r="H206" s="88"/>
      <c r="I206" s="31">
        <v>473</v>
      </c>
      <c r="J206" s="31">
        <v>486</v>
      </c>
      <c r="K206" s="31">
        <v>428</v>
      </c>
      <c r="L206" s="31">
        <v>462.33333333333331</v>
      </c>
      <c r="M206" s="31">
        <v>479</v>
      </c>
      <c r="N206" s="44">
        <f t="shared" si="16"/>
        <v>1.0360490266762798</v>
      </c>
      <c r="O206" s="44">
        <f t="shared" si="15"/>
        <v>11.582463465553234</v>
      </c>
    </row>
    <row r="207" spans="2:19" s="5" customFormat="1" x14ac:dyDescent="0.25">
      <c r="B207" s="17">
        <v>367902</v>
      </c>
      <c r="C207" s="148" t="s">
        <v>822</v>
      </c>
      <c r="D207" s="148"/>
      <c r="E207" s="148"/>
      <c r="F207" s="17" t="s">
        <v>61</v>
      </c>
      <c r="G207" s="51" t="s">
        <v>74</v>
      </c>
      <c r="H207" s="88"/>
      <c r="I207" s="31">
        <v>285</v>
      </c>
      <c r="J207" s="31">
        <v>329</v>
      </c>
      <c r="K207" s="31">
        <v>170</v>
      </c>
      <c r="L207" s="31">
        <v>261.33333333333331</v>
      </c>
      <c r="M207" s="31">
        <v>679</v>
      </c>
      <c r="N207" s="44">
        <f t="shared" si="16"/>
        <v>2.598214285714286</v>
      </c>
      <c r="O207" s="44">
        <f t="shared" si="15"/>
        <v>4.6185567010309274</v>
      </c>
    </row>
    <row r="208" spans="2:19" s="5" customFormat="1" x14ac:dyDescent="0.25">
      <c r="B208" s="17">
        <v>348168</v>
      </c>
      <c r="C208" s="148" t="s">
        <v>439</v>
      </c>
      <c r="D208" s="148"/>
      <c r="E208" s="148"/>
      <c r="F208" s="17" t="s">
        <v>61</v>
      </c>
      <c r="G208" s="51" t="s">
        <v>74</v>
      </c>
      <c r="H208" s="88"/>
      <c r="I208" s="31">
        <v>333</v>
      </c>
      <c r="J208" s="31">
        <v>318</v>
      </c>
      <c r="K208" s="31">
        <v>255</v>
      </c>
      <c r="L208" s="31">
        <v>302</v>
      </c>
      <c r="M208" s="31">
        <v>705</v>
      </c>
      <c r="N208" s="44">
        <f t="shared" si="16"/>
        <v>2.3344370860927151</v>
      </c>
      <c r="O208" s="44">
        <f t="shared" si="15"/>
        <v>5.1404255319148939</v>
      </c>
    </row>
    <row r="209" spans="2:19" s="5" customFormat="1" x14ac:dyDescent="0.25">
      <c r="B209" s="17">
        <v>348104</v>
      </c>
      <c r="C209" s="148" t="s">
        <v>749</v>
      </c>
      <c r="D209" s="148"/>
      <c r="E209" s="148"/>
      <c r="F209" s="17" t="s">
        <v>61</v>
      </c>
      <c r="G209" s="51" t="s">
        <v>70</v>
      </c>
      <c r="H209" s="88"/>
      <c r="I209" s="31">
        <v>444</v>
      </c>
      <c r="J209" s="31">
        <v>365</v>
      </c>
      <c r="K209" s="31">
        <v>154</v>
      </c>
      <c r="L209" s="31">
        <v>321</v>
      </c>
      <c r="M209" s="31">
        <v>383</v>
      </c>
      <c r="N209" s="44">
        <f t="shared" si="16"/>
        <v>1.1931464174454829</v>
      </c>
      <c r="O209" s="44">
        <f t="shared" si="15"/>
        <v>10.057441253263708</v>
      </c>
    </row>
    <row r="210" spans="2:19" s="5" customFormat="1" x14ac:dyDescent="0.25">
      <c r="B210" s="17">
        <v>348502</v>
      </c>
      <c r="C210" s="148" t="s">
        <v>193</v>
      </c>
      <c r="D210" s="148"/>
      <c r="E210" s="148"/>
      <c r="F210" s="17" t="s">
        <v>61</v>
      </c>
      <c r="G210" s="51" t="s">
        <v>103</v>
      </c>
      <c r="H210" s="88"/>
      <c r="I210" s="31">
        <v>303</v>
      </c>
      <c r="J210" s="31">
        <v>242</v>
      </c>
      <c r="K210" s="31">
        <v>482</v>
      </c>
      <c r="L210" s="31">
        <v>342.33333333333331</v>
      </c>
      <c r="M210" s="31">
        <v>754</v>
      </c>
      <c r="N210" s="44">
        <f t="shared" si="16"/>
        <v>2.2025316455696204</v>
      </c>
      <c r="O210" s="44">
        <f t="shared" si="15"/>
        <v>5.4482758620689653</v>
      </c>
    </row>
    <row r="211" spans="2:19" s="5" customFormat="1" x14ac:dyDescent="0.25">
      <c r="B211" s="17">
        <v>364163</v>
      </c>
      <c r="C211" s="148" t="s">
        <v>181</v>
      </c>
      <c r="D211" s="148"/>
      <c r="E211" s="148"/>
      <c r="F211" s="17" t="s">
        <v>61</v>
      </c>
      <c r="G211" s="51" t="s">
        <v>82</v>
      </c>
      <c r="H211" s="88"/>
      <c r="I211" s="31">
        <v>355</v>
      </c>
      <c r="J211" s="31">
        <v>452</v>
      </c>
      <c r="K211" s="31">
        <v>432</v>
      </c>
      <c r="L211" s="31">
        <v>413</v>
      </c>
      <c r="M211" s="31">
        <v>631</v>
      </c>
      <c r="N211" s="44">
        <f t="shared" si="16"/>
        <v>1.5278450363196125</v>
      </c>
      <c r="O211" s="44">
        <f t="shared" si="15"/>
        <v>7.8541996830427898</v>
      </c>
    </row>
    <row r="212" spans="2:19" s="5" customFormat="1" x14ac:dyDescent="0.25">
      <c r="B212" s="17">
        <v>347629</v>
      </c>
      <c r="C212" s="148" t="s">
        <v>228</v>
      </c>
      <c r="D212" s="148"/>
      <c r="E212" s="148"/>
      <c r="F212" s="17" t="s">
        <v>61</v>
      </c>
      <c r="G212" s="51" t="s">
        <v>103</v>
      </c>
      <c r="H212" s="88"/>
      <c r="I212" s="31">
        <v>233</v>
      </c>
      <c r="J212" s="31">
        <v>305</v>
      </c>
      <c r="K212" s="31">
        <v>474</v>
      </c>
      <c r="L212" s="31">
        <v>337.33333333333331</v>
      </c>
      <c r="M212" s="31">
        <v>546</v>
      </c>
      <c r="N212" s="44">
        <f t="shared" si="16"/>
        <v>1.6185770750988142</v>
      </c>
      <c r="O212" s="44">
        <f t="shared" si="15"/>
        <v>7.4139194139194142</v>
      </c>
    </row>
    <row r="213" spans="2:19" s="5" customFormat="1" x14ac:dyDescent="0.25">
      <c r="B213" s="17">
        <v>364185</v>
      </c>
      <c r="C213" s="148" t="s">
        <v>492</v>
      </c>
      <c r="D213" s="148"/>
      <c r="E213" s="148"/>
      <c r="F213" s="17" t="s">
        <v>61</v>
      </c>
      <c r="G213" s="51" t="s">
        <v>68</v>
      </c>
      <c r="H213" s="88"/>
      <c r="I213" s="31">
        <v>129</v>
      </c>
      <c r="J213" s="31">
        <v>348</v>
      </c>
      <c r="K213" s="31">
        <v>286</v>
      </c>
      <c r="L213" s="31">
        <v>254.33333333333334</v>
      </c>
      <c r="M213" s="31">
        <v>430</v>
      </c>
      <c r="N213" s="44">
        <f t="shared" si="16"/>
        <v>1.6906946264744429</v>
      </c>
      <c r="O213" s="44">
        <f t="shared" si="15"/>
        <v>7.0976744186046519</v>
      </c>
      <c r="Q213" s="14"/>
      <c r="S213" s="6"/>
    </row>
    <row r="214" spans="2:19" s="5" customFormat="1" x14ac:dyDescent="0.25">
      <c r="B214" s="17">
        <v>348501</v>
      </c>
      <c r="C214" s="148" t="s">
        <v>818</v>
      </c>
      <c r="D214" s="148"/>
      <c r="E214" s="148"/>
      <c r="F214" s="17" t="s">
        <v>61</v>
      </c>
      <c r="G214" s="51" t="s">
        <v>103</v>
      </c>
      <c r="H214" s="88"/>
      <c r="I214" s="31">
        <v>246</v>
      </c>
      <c r="J214" s="31">
        <v>484</v>
      </c>
      <c r="K214" s="31">
        <v>356</v>
      </c>
      <c r="L214" s="31">
        <v>362</v>
      </c>
      <c r="M214" s="31">
        <v>581</v>
      </c>
      <c r="N214" s="44">
        <f t="shared" si="16"/>
        <v>1.6049723756906078</v>
      </c>
      <c r="O214" s="44">
        <f t="shared" si="15"/>
        <v>7.4767641996557659</v>
      </c>
    </row>
    <row r="215" spans="2:19" s="5" customFormat="1" x14ac:dyDescent="0.25">
      <c r="B215" s="17">
        <v>348760</v>
      </c>
      <c r="C215" s="148" t="s">
        <v>493</v>
      </c>
      <c r="D215" s="148"/>
      <c r="E215" s="148"/>
      <c r="F215" s="17" t="s">
        <v>61</v>
      </c>
      <c r="G215" s="51" t="s">
        <v>60</v>
      </c>
      <c r="H215" s="88"/>
      <c r="I215" s="31">
        <v>356</v>
      </c>
      <c r="J215" s="31">
        <v>246</v>
      </c>
      <c r="K215" s="31">
        <v>105</v>
      </c>
      <c r="L215" s="31">
        <v>235.66666666666666</v>
      </c>
      <c r="M215" s="31">
        <v>786</v>
      </c>
      <c r="N215" s="44">
        <f t="shared" si="16"/>
        <v>3.3352192362093351</v>
      </c>
      <c r="O215" s="44">
        <f t="shared" si="15"/>
        <v>3.5979643765903311</v>
      </c>
    </row>
    <row r="216" spans="2:19" s="5" customFormat="1" x14ac:dyDescent="0.25">
      <c r="B216" s="17">
        <v>348831</v>
      </c>
      <c r="C216" s="148" t="s">
        <v>109</v>
      </c>
      <c r="D216" s="148"/>
      <c r="E216" s="148"/>
      <c r="F216" s="17" t="s">
        <v>61</v>
      </c>
      <c r="G216" s="51" t="s">
        <v>60</v>
      </c>
      <c r="H216" s="88"/>
      <c r="I216" s="31">
        <v>276</v>
      </c>
      <c r="J216" s="31">
        <v>209</v>
      </c>
      <c r="K216" s="31">
        <v>496</v>
      </c>
      <c r="L216" s="31">
        <v>327</v>
      </c>
      <c r="M216" s="31">
        <v>430</v>
      </c>
      <c r="N216" s="44">
        <f t="shared" si="16"/>
        <v>1.3149847094801224</v>
      </c>
      <c r="O216" s="44">
        <f t="shared" si="15"/>
        <v>9.1255813953488367</v>
      </c>
    </row>
    <row r="217" spans="2:19" s="5" customFormat="1" x14ac:dyDescent="0.25">
      <c r="B217" s="17">
        <v>348593</v>
      </c>
      <c r="C217" s="148" t="s">
        <v>368</v>
      </c>
      <c r="D217" s="148"/>
      <c r="E217" s="148"/>
      <c r="F217" s="17" t="s">
        <v>61</v>
      </c>
      <c r="G217" s="51" t="s">
        <v>74</v>
      </c>
      <c r="H217" s="88"/>
      <c r="I217" s="31">
        <v>143</v>
      </c>
      <c r="J217" s="31">
        <v>357</v>
      </c>
      <c r="K217" s="31">
        <v>472</v>
      </c>
      <c r="L217" s="31">
        <v>324</v>
      </c>
      <c r="M217" s="31">
        <v>457</v>
      </c>
      <c r="N217" s="44">
        <f t="shared" si="16"/>
        <v>1.4104938271604939</v>
      </c>
      <c r="O217" s="44">
        <f t="shared" si="15"/>
        <v>8.5076586433260388</v>
      </c>
    </row>
    <row r="218" spans="2:19" s="5" customFormat="1" x14ac:dyDescent="0.25">
      <c r="B218" s="17">
        <v>362720</v>
      </c>
      <c r="C218" s="148" t="s">
        <v>527</v>
      </c>
      <c r="D218" s="148"/>
      <c r="E218" s="148"/>
      <c r="F218" s="17" t="s">
        <v>61</v>
      </c>
      <c r="G218" s="51" t="s">
        <v>60</v>
      </c>
      <c r="H218" s="88"/>
      <c r="I218" s="31">
        <v>199</v>
      </c>
      <c r="J218" s="31">
        <v>421</v>
      </c>
      <c r="K218" s="31">
        <v>150</v>
      </c>
      <c r="L218" s="31">
        <v>256.66666666666669</v>
      </c>
      <c r="M218" s="31">
        <v>393</v>
      </c>
      <c r="N218" s="44">
        <f t="shared" si="16"/>
        <v>1.531168831168831</v>
      </c>
      <c r="O218" s="44">
        <f t="shared" si="15"/>
        <v>7.8371501272264643</v>
      </c>
    </row>
    <row r="219" spans="2:19" s="5" customFormat="1" x14ac:dyDescent="0.25">
      <c r="B219" s="17">
        <v>353543</v>
      </c>
      <c r="C219" s="148" t="s">
        <v>544</v>
      </c>
      <c r="D219" s="148"/>
      <c r="E219" s="148"/>
      <c r="F219" s="17" t="s">
        <v>61</v>
      </c>
      <c r="G219" s="51" t="s">
        <v>103</v>
      </c>
      <c r="H219" s="88"/>
      <c r="I219" s="31">
        <v>308</v>
      </c>
      <c r="J219" s="31">
        <v>275</v>
      </c>
      <c r="K219" s="31">
        <v>115</v>
      </c>
      <c r="L219" s="31">
        <v>232.66666666666666</v>
      </c>
      <c r="M219" s="31">
        <v>342</v>
      </c>
      <c r="N219" s="44">
        <f t="shared" si="16"/>
        <v>1.4699140401146131</v>
      </c>
      <c r="O219" s="44">
        <f t="shared" si="15"/>
        <v>8.1637426900584806</v>
      </c>
    </row>
    <row r="220" spans="2:19" s="5" customFormat="1" x14ac:dyDescent="0.25">
      <c r="B220" s="17">
        <v>348245</v>
      </c>
      <c r="C220" s="148" t="s">
        <v>375</v>
      </c>
      <c r="D220" s="148"/>
      <c r="E220" s="148"/>
      <c r="F220" s="17" t="s">
        <v>61</v>
      </c>
      <c r="G220" s="51" t="s">
        <v>68</v>
      </c>
      <c r="H220" s="88"/>
      <c r="I220" s="31">
        <v>156</v>
      </c>
      <c r="J220" s="31">
        <v>176</v>
      </c>
      <c r="K220" s="31">
        <v>261</v>
      </c>
      <c r="L220" s="31">
        <v>197.66666666666666</v>
      </c>
      <c r="M220" s="31">
        <v>330</v>
      </c>
      <c r="N220" s="44">
        <f t="shared" si="16"/>
        <v>1.6694772344013491</v>
      </c>
      <c r="O220" s="44">
        <f t="shared" si="15"/>
        <v>7.1878787878787875</v>
      </c>
    </row>
    <row r="221" spans="2:19" s="5" customFormat="1" x14ac:dyDescent="0.25">
      <c r="B221" s="17">
        <v>348240</v>
      </c>
      <c r="C221" s="148" t="s">
        <v>722</v>
      </c>
      <c r="D221" s="148"/>
      <c r="E221" s="148"/>
      <c r="F221" s="17" t="s">
        <v>61</v>
      </c>
      <c r="G221" s="51" t="s">
        <v>68</v>
      </c>
      <c r="H221" s="88"/>
      <c r="I221" s="31">
        <v>352</v>
      </c>
      <c r="J221" s="31">
        <v>280</v>
      </c>
      <c r="K221" s="31">
        <v>264</v>
      </c>
      <c r="L221" s="31">
        <v>298.66666666666669</v>
      </c>
      <c r="M221" s="31">
        <v>722</v>
      </c>
      <c r="N221" s="44">
        <f t="shared" si="16"/>
        <v>2.417410714285714</v>
      </c>
      <c r="O221" s="44">
        <f t="shared" si="15"/>
        <v>4.9639889196675906</v>
      </c>
      <c r="Q221" s="14"/>
      <c r="S221" s="6"/>
    </row>
    <row r="222" spans="2:19" s="5" customFormat="1" x14ac:dyDescent="0.25">
      <c r="B222" s="17">
        <v>348515</v>
      </c>
      <c r="C222" s="148" t="s">
        <v>196</v>
      </c>
      <c r="D222" s="148"/>
      <c r="E222" s="148"/>
      <c r="F222" s="17" t="s">
        <v>61</v>
      </c>
      <c r="G222" s="51" t="s">
        <v>103</v>
      </c>
      <c r="H222" s="88"/>
      <c r="I222" s="31">
        <v>417</v>
      </c>
      <c r="J222" s="31">
        <v>217</v>
      </c>
      <c r="K222" s="31">
        <v>277</v>
      </c>
      <c r="L222" s="31">
        <v>303.66666666666669</v>
      </c>
      <c r="M222" s="31">
        <v>719</v>
      </c>
      <c r="N222" s="44">
        <f t="shared" si="16"/>
        <v>2.3677277716794731</v>
      </c>
      <c r="O222" s="44">
        <f t="shared" si="15"/>
        <v>5.0681502086230878</v>
      </c>
    </row>
    <row r="223" spans="2:19" s="5" customFormat="1" x14ac:dyDescent="0.25">
      <c r="B223" s="17">
        <v>366811</v>
      </c>
      <c r="C223" s="148" t="s">
        <v>684</v>
      </c>
      <c r="D223" s="148"/>
      <c r="E223" s="148"/>
      <c r="F223" s="17" t="s">
        <v>61</v>
      </c>
      <c r="G223" s="51" t="s">
        <v>74</v>
      </c>
      <c r="H223" s="88"/>
      <c r="I223" s="31">
        <v>464</v>
      </c>
      <c r="J223" s="31">
        <v>454</v>
      </c>
      <c r="K223" s="31">
        <v>110</v>
      </c>
      <c r="L223" s="31">
        <v>342.66666666666669</v>
      </c>
      <c r="M223" s="31">
        <v>663</v>
      </c>
      <c r="N223" s="44">
        <f t="shared" si="16"/>
        <v>1.9348249027237352</v>
      </c>
      <c r="O223" s="44">
        <f t="shared" si="15"/>
        <v>6.2021116138763208</v>
      </c>
    </row>
    <row r="224" spans="2:19" s="5" customFormat="1" x14ac:dyDescent="0.25">
      <c r="B224" s="17">
        <v>348140</v>
      </c>
      <c r="C224" s="148" t="s">
        <v>306</v>
      </c>
      <c r="D224" s="148"/>
      <c r="E224" s="148"/>
      <c r="F224" s="17" t="s">
        <v>61</v>
      </c>
      <c r="G224" s="51" t="s">
        <v>70</v>
      </c>
      <c r="H224" s="88"/>
      <c r="I224" s="31">
        <v>189</v>
      </c>
      <c r="J224" s="31">
        <v>381</v>
      </c>
      <c r="K224" s="31">
        <v>128</v>
      </c>
      <c r="L224" s="31">
        <v>232.66666666666666</v>
      </c>
      <c r="M224" s="31">
        <v>595</v>
      </c>
      <c r="N224" s="44">
        <f t="shared" si="16"/>
        <v>2.5573065902578795</v>
      </c>
      <c r="O224" s="44">
        <f t="shared" si="15"/>
        <v>4.6924369747899162</v>
      </c>
    </row>
    <row r="225" spans="2:19" s="5" customFormat="1" x14ac:dyDescent="0.25">
      <c r="B225" s="17">
        <v>347762</v>
      </c>
      <c r="C225" s="148" t="s">
        <v>156</v>
      </c>
      <c r="D225" s="148"/>
      <c r="E225" s="148"/>
      <c r="F225" s="17" t="s">
        <v>61</v>
      </c>
      <c r="G225" s="51" t="s">
        <v>103</v>
      </c>
      <c r="H225" s="88"/>
      <c r="I225" s="31">
        <v>479</v>
      </c>
      <c r="J225" s="31">
        <v>329</v>
      </c>
      <c r="K225" s="31">
        <v>422</v>
      </c>
      <c r="L225" s="31">
        <v>410</v>
      </c>
      <c r="M225" s="31">
        <v>359</v>
      </c>
      <c r="N225" s="44">
        <f t="shared" si="16"/>
        <v>0.87560975609756098</v>
      </c>
      <c r="O225" s="44">
        <f t="shared" si="15"/>
        <v>13.704735376044567</v>
      </c>
    </row>
    <row r="226" spans="2:19" s="5" customFormat="1" x14ac:dyDescent="0.25">
      <c r="B226" s="17">
        <v>347860</v>
      </c>
      <c r="C226" s="148" t="s">
        <v>78</v>
      </c>
      <c r="D226" s="148"/>
      <c r="E226" s="148"/>
      <c r="F226" s="17" t="s">
        <v>61</v>
      </c>
      <c r="G226" s="51" t="s">
        <v>76</v>
      </c>
      <c r="H226" s="88"/>
      <c r="I226" s="31">
        <v>288</v>
      </c>
      <c r="J226" s="31">
        <v>409</v>
      </c>
      <c r="K226" s="31">
        <v>432</v>
      </c>
      <c r="L226" s="31">
        <v>376.33333333333331</v>
      </c>
      <c r="M226" s="31">
        <v>468</v>
      </c>
      <c r="N226" s="44">
        <f t="shared" si="16"/>
        <v>1.2435783879539417</v>
      </c>
      <c r="O226" s="44">
        <f t="shared" si="15"/>
        <v>9.649572649572649</v>
      </c>
    </row>
    <row r="227" spans="2:19" s="5" customFormat="1" x14ac:dyDescent="0.25">
      <c r="B227" s="17">
        <v>347635</v>
      </c>
      <c r="C227" s="148" t="s">
        <v>106</v>
      </c>
      <c r="D227" s="148"/>
      <c r="E227" s="148"/>
      <c r="F227" s="17" t="s">
        <v>61</v>
      </c>
      <c r="G227" s="51" t="s">
        <v>103</v>
      </c>
      <c r="H227" s="88"/>
      <c r="I227" s="31">
        <v>154</v>
      </c>
      <c r="J227" s="31">
        <v>325</v>
      </c>
      <c r="K227" s="31">
        <v>197</v>
      </c>
      <c r="L227" s="31">
        <v>225.33333333333334</v>
      </c>
      <c r="M227" s="31">
        <v>311</v>
      </c>
      <c r="N227" s="44">
        <f t="shared" si="16"/>
        <v>1.3801775147928994</v>
      </c>
      <c r="O227" s="44">
        <f t="shared" si="15"/>
        <v>8.694533762057878</v>
      </c>
    </row>
    <row r="228" spans="2:19" s="5" customFormat="1" x14ac:dyDescent="0.25">
      <c r="B228" s="17">
        <v>347950</v>
      </c>
      <c r="C228" s="148" t="s">
        <v>205</v>
      </c>
      <c r="D228" s="148"/>
      <c r="E228" s="148"/>
      <c r="F228" s="17" t="s">
        <v>61</v>
      </c>
      <c r="G228" s="51" t="s">
        <v>76</v>
      </c>
      <c r="H228" s="88"/>
      <c r="I228" s="31">
        <v>139</v>
      </c>
      <c r="J228" s="31">
        <v>322</v>
      </c>
      <c r="K228" s="31">
        <v>316</v>
      </c>
      <c r="L228" s="31">
        <v>259</v>
      </c>
      <c r="M228" s="31">
        <v>528</v>
      </c>
      <c r="N228" s="44">
        <f t="shared" si="16"/>
        <v>2.0386100386100385</v>
      </c>
      <c r="O228" s="44">
        <f t="shared" si="15"/>
        <v>5.8863636363636367</v>
      </c>
    </row>
    <row r="229" spans="2:19" s="5" customFormat="1" x14ac:dyDescent="0.25">
      <c r="B229" s="17">
        <v>364202</v>
      </c>
      <c r="C229" s="148" t="s">
        <v>605</v>
      </c>
      <c r="D229" s="148"/>
      <c r="E229" s="148"/>
      <c r="F229" s="17" t="s">
        <v>61</v>
      </c>
      <c r="G229" s="51" t="s">
        <v>60</v>
      </c>
      <c r="H229" s="88"/>
      <c r="I229" s="31">
        <v>390</v>
      </c>
      <c r="J229" s="31">
        <v>196</v>
      </c>
      <c r="K229" s="31">
        <v>428</v>
      </c>
      <c r="L229" s="31">
        <v>338</v>
      </c>
      <c r="M229" s="31">
        <v>695</v>
      </c>
      <c r="N229" s="44">
        <f t="shared" si="16"/>
        <v>2.0562130177514795</v>
      </c>
      <c r="O229" s="44">
        <f t="shared" si="15"/>
        <v>5.8359712230215823</v>
      </c>
      <c r="Q229" s="14"/>
      <c r="S229" s="6"/>
    </row>
    <row r="230" spans="2:19" s="5" customFormat="1" x14ac:dyDescent="0.25">
      <c r="B230" s="17">
        <v>347950</v>
      </c>
      <c r="C230" s="148" t="s">
        <v>205</v>
      </c>
      <c r="D230" s="148"/>
      <c r="E230" s="148"/>
      <c r="F230" s="17" t="s">
        <v>61</v>
      </c>
      <c r="G230" s="51" t="s">
        <v>76</v>
      </c>
      <c r="H230" s="88"/>
      <c r="I230" s="31">
        <v>214</v>
      </c>
      <c r="J230" s="31">
        <v>254</v>
      </c>
      <c r="K230" s="31">
        <v>340</v>
      </c>
      <c r="L230" s="31">
        <v>269.33333333333331</v>
      </c>
      <c r="M230" s="31">
        <v>786</v>
      </c>
      <c r="N230" s="44">
        <f t="shared" si="16"/>
        <v>2.9183168316831685</v>
      </c>
      <c r="O230" s="44">
        <f t="shared" si="15"/>
        <v>4.1119592875318061</v>
      </c>
    </row>
    <row r="231" spans="2:19" s="5" customFormat="1" x14ac:dyDescent="0.25">
      <c r="B231" s="17">
        <v>362797</v>
      </c>
      <c r="C231" s="148" t="s">
        <v>460</v>
      </c>
      <c r="D231" s="148"/>
      <c r="E231" s="148"/>
      <c r="F231" s="17" t="s">
        <v>61</v>
      </c>
      <c r="G231" s="51" t="s">
        <v>60</v>
      </c>
      <c r="H231" s="88"/>
      <c r="I231" s="31">
        <v>392</v>
      </c>
      <c r="J231" s="31">
        <v>496</v>
      </c>
      <c r="K231" s="31">
        <v>304</v>
      </c>
      <c r="L231" s="31">
        <v>397.33333333333331</v>
      </c>
      <c r="M231" s="31">
        <v>327</v>
      </c>
      <c r="N231" s="44">
        <f t="shared" si="16"/>
        <v>0.82298657718120805</v>
      </c>
      <c r="O231" s="44">
        <f t="shared" si="15"/>
        <v>14.581039755351682</v>
      </c>
    </row>
    <row r="232" spans="2:19" s="5" customFormat="1" x14ac:dyDescent="0.25">
      <c r="B232" s="17">
        <v>348767</v>
      </c>
      <c r="C232" s="148" t="s">
        <v>453</v>
      </c>
      <c r="D232" s="148"/>
      <c r="E232" s="148"/>
      <c r="F232" s="17" t="s">
        <v>61</v>
      </c>
      <c r="G232" s="51" t="s">
        <v>60</v>
      </c>
      <c r="H232" s="88"/>
      <c r="I232" s="31">
        <v>435</v>
      </c>
      <c r="J232" s="31">
        <v>213</v>
      </c>
      <c r="K232" s="31">
        <v>110</v>
      </c>
      <c r="L232" s="31">
        <v>252.66666666666666</v>
      </c>
      <c r="M232" s="31">
        <v>378</v>
      </c>
      <c r="N232" s="44">
        <f t="shared" si="16"/>
        <v>1.4960422163588392</v>
      </c>
      <c r="O232" s="44">
        <f t="shared" si="15"/>
        <v>8.0211640211640205</v>
      </c>
    </row>
    <row r="233" spans="2:19" s="5" customFormat="1" x14ac:dyDescent="0.25">
      <c r="B233" s="17">
        <v>347949</v>
      </c>
      <c r="C233" s="148" t="s">
        <v>205</v>
      </c>
      <c r="D233" s="148"/>
      <c r="E233" s="148"/>
      <c r="F233" s="17" t="s">
        <v>61</v>
      </c>
      <c r="G233" s="51" t="s">
        <v>76</v>
      </c>
      <c r="H233" s="88"/>
      <c r="I233" s="31">
        <v>405</v>
      </c>
      <c r="J233" s="31">
        <v>266</v>
      </c>
      <c r="K233" s="31">
        <v>397</v>
      </c>
      <c r="L233" s="31">
        <v>356</v>
      </c>
      <c r="M233" s="31">
        <v>503</v>
      </c>
      <c r="N233" s="44">
        <f t="shared" si="16"/>
        <v>1.4129213483146068</v>
      </c>
      <c r="O233" s="44">
        <f t="shared" si="15"/>
        <v>8.4930417495029822</v>
      </c>
    </row>
    <row r="234" spans="2:19" s="5" customFormat="1" x14ac:dyDescent="0.25">
      <c r="B234" s="17">
        <v>362728</v>
      </c>
      <c r="C234" s="148" t="s">
        <v>812</v>
      </c>
      <c r="D234" s="148"/>
      <c r="E234" s="148"/>
      <c r="F234" s="17" t="s">
        <v>61</v>
      </c>
      <c r="G234" s="51" t="s">
        <v>68</v>
      </c>
      <c r="H234" s="88"/>
      <c r="I234" s="31">
        <v>457</v>
      </c>
      <c r="J234" s="31">
        <v>208</v>
      </c>
      <c r="K234" s="31">
        <v>266</v>
      </c>
      <c r="L234" s="31">
        <v>310.33333333333331</v>
      </c>
      <c r="M234" s="31">
        <v>568</v>
      </c>
      <c r="N234" s="44">
        <f t="shared" si="16"/>
        <v>1.8302900107411386</v>
      </c>
      <c r="O234" s="44">
        <f t="shared" si="15"/>
        <v>6.556338028169014</v>
      </c>
    </row>
    <row r="235" spans="2:19" s="5" customFormat="1" x14ac:dyDescent="0.25">
      <c r="B235" s="17">
        <v>362665</v>
      </c>
      <c r="C235" s="148" t="s">
        <v>598</v>
      </c>
      <c r="D235" s="148"/>
      <c r="E235" s="148"/>
      <c r="F235" s="17" t="s">
        <v>61</v>
      </c>
      <c r="G235" s="51" t="s">
        <v>60</v>
      </c>
      <c r="H235" s="88"/>
      <c r="I235" s="31">
        <v>435</v>
      </c>
      <c r="J235" s="31">
        <v>433</v>
      </c>
      <c r="K235" s="31">
        <v>403</v>
      </c>
      <c r="L235" s="31">
        <v>423.66666666666669</v>
      </c>
      <c r="M235" s="31">
        <v>449</v>
      </c>
      <c r="N235" s="44">
        <f t="shared" si="16"/>
        <v>1.0597954366640441</v>
      </c>
      <c r="O235" s="44">
        <f t="shared" si="15"/>
        <v>11.32293986636971</v>
      </c>
    </row>
    <row r="236" spans="2:19" s="5" customFormat="1" x14ac:dyDescent="0.25">
      <c r="B236" s="17">
        <v>348231</v>
      </c>
      <c r="C236" s="148" t="s">
        <v>614</v>
      </c>
      <c r="D236" s="148"/>
      <c r="E236" s="148"/>
      <c r="F236" s="17" t="s">
        <v>61</v>
      </c>
      <c r="G236" s="51" t="s">
        <v>65</v>
      </c>
      <c r="H236" s="88"/>
      <c r="I236" s="31">
        <v>214</v>
      </c>
      <c r="J236" s="31">
        <v>128</v>
      </c>
      <c r="K236" s="31">
        <v>126</v>
      </c>
      <c r="L236" s="31">
        <v>156</v>
      </c>
      <c r="M236" s="31">
        <v>414</v>
      </c>
      <c r="N236" s="44">
        <f t="shared" si="16"/>
        <v>2.6538461538461537</v>
      </c>
      <c r="O236" s="44">
        <f t="shared" si="15"/>
        <v>4.5217391304347831</v>
      </c>
    </row>
    <row r="237" spans="2:19" s="5" customFormat="1" x14ac:dyDescent="0.25">
      <c r="B237" s="17">
        <v>362589</v>
      </c>
      <c r="C237" s="148" t="s">
        <v>825</v>
      </c>
      <c r="D237" s="148"/>
      <c r="E237" s="148"/>
      <c r="F237" s="17" t="s">
        <v>61</v>
      </c>
      <c r="G237" s="51" t="s">
        <v>68</v>
      </c>
      <c r="H237" s="88"/>
      <c r="I237" s="31">
        <v>189</v>
      </c>
      <c r="J237" s="31">
        <v>212</v>
      </c>
      <c r="K237" s="31">
        <v>335</v>
      </c>
      <c r="L237" s="31">
        <v>245.33333333333334</v>
      </c>
      <c r="M237" s="31">
        <v>381</v>
      </c>
      <c r="N237" s="44">
        <f t="shared" si="16"/>
        <v>1.5529891304347825</v>
      </c>
      <c r="O237" s="44">
        <f t="shared" si="15"/>
        <v>7.7270341207349089</v>
      </c>
    </row>
    <row r="238" spans="2:19" s="5" customFormat="1" x14ac:dyDescent="0.25">
      <c r="B238" s="17">
        <v>347689</v>
      </c>
      <c r="C238" s="148" t="s">
        <v>565</v>
      </c>
      <c r="D238" s="148"/>
      <c r="E238" s="148"/>
      <c r="F238" s="17" t="s">
        <v>61</v>
      </c>
      <c r="G238" s="51" t="s">
        <v>89</v>
      </c>
      <c r="H238" s="88"/>
      <c r="I238" s="31">
        <v>469</v>
      </c>
      <c r="J238" s="31">
        <v>202</v>
      </c>
      <c r="K238" s="31">
        <v>106</v>
      </c>
      <c r="L238" s="31">
        <v>259</v>
      </c>
      <c r="M238" s="31">
        <v>514</v>
      </c>
      <c r="N238" s="44">
        <f t="shared" si="16"/>
        <v>1.9845559845559846</v>
      </c>
      <c r="O238" s="44">
        <f t="shared" si="15"/>
        <v>6.0466926070038909</v>
      </c>
    </row>
    <row r="241" spans="2:8" x14ac:dyDescent="0.2">
      <c r="C241" s="46" t="s">
        <v>946</v>
      </c>
      <c r="D241" s="53">
        <v>0</v>
      </c>
      <c r="E241" s="47" t="s">
        <v>947</v>
      </c>
      <c r="F241" s="53">
        <v>3</v>
      </c>
      <c r="G241" s="42" t="s">
        <v>948</v>
      </c>
      <c r="H241" s="42" t="s">
        <v>949</v>
      </c>
    </row>
    <row r="242" spans="2:8" x14ac:dyDescent="0.2">
      <c r="D242" s="52">
        <v>3</v>
      </c>
      <c r="E242" s="47" t="s">
        <v>947</v>
      </c>
      <c r="F242" s="52">
        <v>6</v>
      </c>
      <c r="G242" s="42" t="s">
        <v>948</v>
      </c>
      <c r="H242" s="42" t="s">
        <v>950</v>
      </c>
    </row>
    <row r="243" spans="2:8" x14ac:dyDescent="0.2">
      <c r="D243" s="54">
        <v>6</v>
      </c>
      <c r="E243" s="47" t="s">
        <v>947</v>
      </c>
      <c r="F243" s="54" t="s">
        <v>951</v>
      </c>
      <c r="G243" s="42" t="s">
        <v>948</v>
      </c>
      <c r="H243" s="42" t="s">
        <v>952</v>
      </c>
    </row>
    <row r="245" spans="2:8" x14ac:dyDescent="0.2">
      <c r="B245" s="23" t="s">
        <v>876</v>
      </c>
    </row>
    <row r="247" spans="2:8" ht="24" x14ac:dyDescent="0.2">
      <c r="B247" s="151" t="s">
        <v>57</v>
      </c>
      <c r="C247" s="151"/>
      <c r="D247" s="45" t="s">
        <v>955</v>
      </c>
      <c r="E247" s="45" t="s">
        <v>916</v>
      </c>
      <c r="F247" s="22" t="s">
        <v>16</v>
      </c>
      <c r="G247" s="22" t="s">
        <v>945</v>
      </c>
    </row>
    <row r="248" spans="2:8" x14ac:dyDescent="0.2">
      <c r="B248" s="149" t="s">
        <v>60</v>
      </c>
      <c r="C248" s="150"/>
      <c r="D248" s="31">
        <f>SUMIFS($L$202:$L$238,$G$202:$G$238,$B248)</f>
        <v>2724.6666666666665</v>
      </c>
      <c r="E248" s="31">
        <f>SUMIFS($M$202:$M$238,$G$202:$G$238,$B248)</f>
        <v>4640</v>
      </c>
      <c r="F248" s="44">
        <f>IFERROR(E248/D248,0)</f>
        <v>1.7029606068020553</v>
      </c>
      <c r="G248" s="44">
        <f t="shared" ref="G248:G261" si="17">IFERROR(12/F248,0)</f>
        <v>7.046551724137931</v>
      </c>
    </row>
    <row r="249" spans="2:8" x14ac:dyDescent="0.2">
      <c r="B249" s="149" t="s">
        <v>63</v>
      </c>
      <c r="C249" s="150"/>
      <c r="D249" s="31">
        <f t="shared" ref="D249:D261" si="18">SUMIFS($L$202:$L$238,$G$202:$G$238,$B249)</f>
        <v>0</v>
      </c>
      <c r="E249" s="31">
        <f t="shared" ref="E249:E261" si="19">SUMIFS($M$202:$M$238,$G$202:$G$238,$B249)</f>
        <v>0</v>
      </c>
      <c r="F249" s="44">
        <f t="shared" ref="F249:F261" si="20">IFERROR(E249/D249,0)</f>
        <v>0</v>
      </c>
      <c r="G249" s="44">
        <f t="shared" si="17"/>
        <v>0</v>
      </c>
    </row>
    <row r="250" spans="2:8" x14ac:dyDescent="0.2">
      <c r="B250" s="149" t="s">
        <v>65</v>
      </c>
      <c r="C250" s="150"/>
      <c r="D250" s="31">
        <f t="shared" si="18"/>
        <v>618.33333333333326</v>
      </c>
      <c r="E250" s="31">
        <f t="shared" si="19"/>
        <v>893</v>
      </c>
      <c r="F250" s="44">
        <f t="shared" si="20"/>
        <v>1.4442048517520218</v>
      </c>
      <c r="G250" s="44">
        <f t="shared" si="17"/>
        <v>8.3090705487122047</v>
      </c>
    </row>
    <row r="251" spans="2:8" x14ac:dyDescent="0.2">
      <c r="B251" s="149" t="s">
        <v>68</v>
      </c>
      <c r="C251" s="150"/>
      <c r="D251" s="31">
        <f t="shared" si="18"/>
        <v>1306.3333333333333</v>
      </c>
      <c r="E251" s="31">
        <f t="shared" si="19"/>
        <v>2431</v>
      </c>
      <c r="F251" s="44">
        <f t="shared" si="20"/>
        <v>1.8609339117121715</v>
      </c>
      <c r="G251" s="44">
        <f t="shared" si="17"/>
        <v>6.4483751542575067</v>
      </c>
    </row>
    <row r="252" spans="2:8" x14ac:dyDescent="0.2">
      <c r="B252" s="149" t="s">
        <v>70</v>
      </c>
      <c r="C252" s="150"/>
      <c r="D252" s="31">
        <f t="shared" si="18"/>
        <v>957.99999999999989</v>
      </c>
      <c r="E252" s="31">
        <f t="shared" si="19"/>
        <v>1752</v>
      </c>
      <c r="F252" s="44">
        <f t="shared" si="20"/>
        <v>1.828810020876827</v>
      </c>
      <c r="G252" s="44">
        <f t="shared" si="17"/>
        <v>6.5616438356164375</v>
      </c>
    </row>
    <row r="253" spans="2:8" x14ac:dyDescent="0.2">
      <c r="B253" s="149" t="s">
        <v>72</v>
      </c>
      <c r="C253" s="150"/>
      <c r="D253" s="31">
        <f t="shared" si="18"/>
        <v>0</v>
      </c>
      <c r="E253" s="31">
        <f t="shared" si="19"/>
        <v>0</v>
      </c>
      <c r="F253" s="44">
        <f t="shared" si="20"/>
        <v>0</v>
      </c>
      <c r="G253" s="44">
        <f t="shared" si="17"/>
        <v>0</v>
      </c>
    </row>
    <row r="254" spans="2:8" x14ac:dyDescent="0.2">
      <c r="B254" s="149" t="s">
        <v>74</v>
      </c>
      <c r="C254" s="150"/>
      <c r="D254" s="31">
        <f t="shared" si="18"/>
        <v>1230</v>
      </c>
      <c r="E254" s="31">
        <f t="shared" si="19"/>
        <v>2504</v>
      </c>
      <c r="F254" s="44">
        <f t="shared" si="20"/>
        <v>2.0357723577235771</v>
      </c>
      <c r="G254" s="44">
        <f t="shared" si="17"/>
        <v>5.8945686900958467</v>
      </c>
    </row>
    <row r="255" spans="2:8" x14ac:dyDescent="0.2">
      <c r="B255" s="149" t="s">
        <v>76</v>
      </c>
      <c r="C255" s="150"/>
      <c r="D255" s="31">
        <f t="shared" si="18"/>
        <v>1260.6666666666665</v>
      </c>
      <c r="E255" s="31">
        <f t="shared" si="19"/>
        <v>2285</v>
      </c>
      <c r="F255" s="44">
        <f t="shared" si="20"/>
        <v>1.812533051295611</v>
      </c>
      <c r="G255" s="44">
        <f t="shared" si="17"/>
        <v>6.6205689277899333</v>
      </c>
    </row>
    <row r="256" spans="2:8" x14ac:dyDescent="0.2">
      <c r="B256" s="149" t="s">
        <v>80</v>
      </c>
      <c r="C256" s="150"/>
      <c r="D256" s="31">
        <f t="shared" si="18"/>
        <v>0</v>
      </c>
      <c r="E256" s="31">
        <f t="shared" si="19"/>
        <v>0</v>
      </c>
      <c r="F256" s="44">
        <f t="shared" si="20"/>
        <v>0</v>
      </c>
      <c r="G256" s="44">
        <f t="shared" si="17"/>
        <v>0</v>
      </c>
    </row>
    <row r="257" spans="2:14" x14ac:dyDescent="0.2">
      <c r="B257" s="149" t="s">
        <v>82</v>
      </c>
      <c r="C257" s="150"/>
      <c r="D257" s="31">
        <f t="shared" si="18"/>
        <v>413</v>
      </c>
      <c r="E257" s="31">
        <f t="shared" si="19"/>
        <v>631</v>
      </c>
      <c r="F257" s="44">
        <f t="shared" si="20"/>
        <v>1.5278450363196125</v>
      </c>
      <c r="G257" s="44">
        <f t="shared" si="17"/>
        <v>7.8541996830427898</v>
      </c>
    </row>
    <row r="258" spans="2:14" x14ac:dyDescent="0.2">
      <c r="B258" s="149" t="s">
        <v>89</v>
      </c>
      <c r="C258" s="150"/>
      <c r="D258" s="31">
        <f t="shared" si="18"/>
        <v>259</v>
      </c>
      <c r="E258" s="31">
        <f t="shared" si="19"/>
        <v>514</v>
      </c>
      <c r="F258" s="44">
        <f t="shared" si="20"/>
        <v>1.9845559845559846</v>
      </c>
      <c r="G258" s="44">
        <f t="shared" si="17"/>
        <v>6.0466926070038909</v>
      </c>
    </row>
    <row r="259" spans="2:14" x14ac:dyDescent="0.2">
      <c r="B259" s="149" t="s">
        <v>103</v>
      </c>
      <c r="C259" s="150"/>
      <c r="D259" s="31">
        <f t="shared" si="18"/>
        <v>2635.0000000000005</v>
      </c>
      <c r="E259" s="31">
        <f t="shared" si="19"/>
        <v>4239</v>
      </c>
      <c r="F259" s="44">
        <f t="shared" si="20"/>
        <v>1.6087286527514228</v>
      </c>
      <c r="G259" s="44">
        <f t="shared" si="17"/>
        <v>7.4593064401981612</v>
      </c>
    </row>
    <row r="260" spans="2:14" x14ac:dyDescent="0.2">
      <c r="B260" s="149" t="s">
        <v>151</v>
      </c>
      <c r="C260" s="150"/>
      <c r="D260" s="31">
        <f t="shared" si="18"/>
        <v>0</v>
      </c>
      <c r="E260" s="31">
        <f t="shared" si="19"/>
        <v>0</v>
      </c>
      <c r="F260" s="44">
        <f t="shared" si="20"/>
        <v>0</v>
      </c>
      <c r="G260" s="44">
        <f t="shared" si="17"/>
        <v>0</v>
      </c>
    </row>
    <row r="261" spans="2:14" x14ac:dyDescent="0.2">
      <c r="B261" s="149" t="s">
        <v>201</v>
      </c>
      <c r="C261" s="150"/>
      <c r="D261" s="31">
        <f t="shared" si="18"/>
        <v>0</v>
      </c>
      <c r="E261" s="31">
        <f t="shared" si="19"/>
        <v>0</v>
      </c>
      <c r="F261" s="44">
        <f t="shared" si="20"/>
        <v>0</v>
      </c>
      <c r="G261" s="44">
        <f t="shared" si="17"/>
        <v>0</v>
      </c>
    </row>
    <row r="263" spans="2:14" x14ac:dyDescent="0.2">
      <c r="B263" s="5"/>
      <c r="C263" s="28" t="s">
        <v>882</v>
      </c>
      <c r="D263" s="129">
        <f>SUM(D248:D262)</f>
        <v>11405</v>
      </c>
      <c r="E263" s="129">
        <f>SUM(E248:E262)</f>
        <v>19889</v>
      </c>
      <c r="F263" s="44">
        <f>IFERROR(E263/D263,0)</f>
        <v>1.7438842612889083</v>
      </c>
      <c r="G263" s="44">
        <f>IFERROR(12/F263,0)</f>
        <v>6.8811906078736991</v>
      </c>
    </row>
    <row r="265" spans="2:14" x14ac:dyDescent="0.2">
      <c r="B265" s="15" t="s">
        <v>956</v>
      </c>
    </row>
    <row r="266" spans="2:14" ht="12.75" thickBot="1" x14ac:dyDescent="0.25"/>
    <row r="267" spans="2:14" ht="12" customHeight="1" x14ac:dyDescent="0.2">
      <c r="B267" s="8"/>
      <c r="C267" s="9"/>
      <c r="D267" s="9"/>
      <c r="E267" s="9"/>
      <c r="F267" s="9"/>
      <c r="G267" s="9"/>
      <c r="H267" s="10"/>
      <c r="J267" s="163"/>
      <c r="K267" s="163"/>
      <c r="L267" s="163"/>
      <c r="M267" s="163"/>
      <c r="N267" s="163"/>
    </row>
    <row r="268" spans="2:14" ht="12.75" customHeight="1" thickBot="1" x14ac:dyDescent="0.25">
      <c r="B268" s="155" t="s">
        <v>957</v>
      </c>
      <c r="C268" s="156"/>
      <c r="D268" s="158" t="s">
        <v>958</v>
      </c>
      <c r="E268" s="158"/>
      <c r="F268" s="158"/>
      <c r="G268" s="158"/>
      <c r="H268" s="154" t="s">
        <v>35</v>
      </c>
      <c r="J268" s="163"/>
      <c r="K268" s="163"/>
      <c r="L268" s="163"/>
      <c r="M268" s="163"/>
      <c r="N268" s="163"/>
    </row>
    <row r="269" spans="2:14" ht="12" customHeight="1" x14ac:dyDescent="0.2">
      <c r="B269" s="155"/>
      <c r="C269" s="156"/>
      <c r="D269" s="159" t="s">
        <v>959</v>
      </c>
      <c r="E269" s="159"/>
      <c r="F269" s="159"/>
      <c r="G269" s="159"/>
      <c r="H269" s="154"/>
      <c r="J269" s="163"/>
      <c r="K269" s="163"/>
      <c r="L269" s="163"/>
      <c r="M269" s="163"/>
      <c r="N269" s="163"/>
    </row>
    <row r="270" spans="2:14" ht="12.75" thickBot="1" x14ac:dyDescent="0.25">
      <c r="B270" s="11"/>
      <c r="C270" s="12"/>
      <c r="D270" s="12"/>
      <c r="E270" s="12"/>
      <c r="F270" s="12"/>
      <c r="G270" s="12"/>
      <c r="H270" s="13"/>
      <c r="J270" s="163"/>
      <c r="K270" s="163"/>
      <c r="L270" s="163"/>
      <c r="M270" s="163"/>
      <c r="N270" s="163"/>
    </row>
    <row r="272" spans="2:14" x14ac:dyDescent="0.2">
      <c r="B272" s="23" t="s">
        <v>884</v>
      </c>
    </row>
    <row r="274" spans="2:15" s="16" customFormat="1" ht="36" x14ac:dyDescent="0.25">
      <c r="B274" s="41" t="s">
        <v>984</v>
      </c>
      <c r="C274" s="41" t="s">
        <v>985</v>
      </c>
      <c r="D274" s="41" t="s">
        <v>1311</v>
      </c>
      <c r="E274" s="151" t="s">
        <v>1027</v>
      </c>
      <c r="F274" s="151"/>
      <c r="G274" s="151"/>
      <c r="H274" s="41" t="s">
        <v>91</v>
      </c>
      <c r="I274" s="151" t="s">
        <v>875</v>
      </c>
      <c r="J274" s="151"/>
      <c r="K274" s="151" t="s">
        <v>983</v>
      </c>
      <c r="L274" s="151"/>
      <c r="M274" s="41" t="s">
        <v>986</v>
      </c>
      <c r="N274" s="41" t="s">
        <v>987</v>
      </c>
      <c r="O274" s="22" t="s">
        <v>988</v>
      </c>
    </row>
    <row r="275" spans="2:15" x14ac:dyDescent="0.2">
      <c r="B275" s="56">
        <v>43172</v>
      </c>
      <c r="C275" s="17" t="s">
        <v>1316</v>
      </c>
      <c r="D275" s="17">
        <v>348055</v>
      </c>
      <c r="E275" s="148" t="s">
        <v>372</v>
      </c>
      <c r="F275" s="148"/>
      <c r="G275" s="148"/>
      <c r="H275" s="17" t="s">
        <v>61</v>
      </c>
      <c r="I275" s="51" t="s">
        <v>65</v>
      </c>
      <c r="J275" s="88"/>
      <c r="K275" s="51" t="s">
        <v>993</v>
      </c>
      <c r="L275" s="88"/>
      <c r="M275" s="31">
        <v>491</v>
      </c>
      <c r="N275" s="31">
        <v>457</v>
      </c>
      <c r="O275" s="18">
        <f>IFERROR(ABS((M275-N275)/M275),0)</f>
        <v>6.9246435845213852E-2</v>
      </c>
    </row>
    <row r="276" spans="2:15" x14ac:dyDescent="0.2">
      <c r="B276" s="56">
        <v>43132</v>
      </c>
      <c r="C276" s="17" t="s">
        <v>1317</v>
      </c>
      <c r="D276" s="17">
        <v>347879</v>
      </c>
      <c r="E276" s="148" t="s">
        <v>136</v>
      </c>
      <c r="F276" s="148"/>
      <c r="G276" s="148"/>
      <c r="H276" s="17" t="s">
        <v>61</v>
      </c>
      <c r="I276" s="51" t="s">
        <v>76</v>
      </c>
      <c r="J276" s="88"/>
      <c r="K276" s="51" t="s">
        <v>967</v>
      </c>
      <c r="L276" s="88"/>
      <c r="M276" s="31">
        <v>164</v>
      </c>
      <c r="N276" s="31">
        <v>186</v>
      </c>
      <c r="O276" s="18">
        <f t="shared" ref="O276:O291" si="21">IFERROR(ABS((M276-N276)/M276),0)</f>
        <v>0.13414634146341464</v>
      </c>
    </row>
    <row r="277" spans="2:15" x14ac:dyDescent="0.2">
      <c r="B277" s="56">
        <v>43191</v>
      </c>
      <c r="C277" s="17" t="s">
        <v>1318</v>
      </c>
      <c r="D277" s="17">
        <v>367817</v>
      </c>
      <c r="E277" s="148" t="s">
        <v>863</v>
      </c>
      <c r="F277" s="148"/>
      <c r="G277" s="148"/>
      <c r="H277" s="17" t="s">
        <v>61</v>
      </c>
      <c r="I277" s="51" t="s">
        <v>60</v>
      </c>
      <c r="J277" s="88"/>
      <c r="K277" s="51" t="s">
        <v>993</v>
      </c>
      <c r="L277" s="88"/>
      <c r="M277" s="31">
        <v>443</v>
      </c>
      <c r="N277" s="31">
        <v>461</v>
      </c>
      <c r="O277" s="18">
        <f t="shared" si="21"/>
        <v>4.0632054176072234E-2</v>
      </c>
    </row>
    <row r="278" spans="2:15" x14ac:dyDescent="0.2">
      <c r="B278" s="56">
        <v>43270</v>
      </c>
      <c r="C278" s="17" t="s">
        <v>1319</v>
      </c>
      <c r="D278" s="17">
        <v>367836</v>
      </c>
      <c r="E278" s="148" t="s">
        <v>730</v>
      </c>
      <c r="F278" s="148"/>
      <c r="G278" s="148"/>
      <c r="H278" s="17" t="s">
        <v>61</v>
      </c>
      <c r="I278" s="51" t="s">
        <v>60</v>
      </c>
      <c r="J278" s="88"/>
      <c r="K278" s="51" t="s">
        <v>998</v>
      </c>
      <c r="L278" s="88"/>
      <c r="M278" s="31">
        <v>439</v>
      </c>
      <c r="N278" s="31">
        <v>422</v>
      </c>
      <c r="O278" s="18">
        <f t="shared" si="21"/>
        <v>3.8724373576309798E-2</v>
      </c>
    </row>
    <row r="279" spans="2:15" x14ac:dyDescent="0.2">
      <c r="B279" s="56">
        <v>43254</v>
      </c>
      <c r="C279" s="17" t="s">
        <v>1320</v>
      </c>
      <c r="D279" s="17">
        <v>348517</v>
      </c>
      <c r="E279" s="148" t="s">
        <v>446</v>
      </c>
      <c r="F279" s="148"/>
      <c r="G279" s="148"/>
      <c r="H279" s="17" t="s">
        <v>61</v>
      </c>
      <c r="I279" s="51" t="s">
        <v>103</v>
      </c>
      <c r="J279" s="88"/>
      <c r="K279" s="51" t="s">
        <v>998</v>
      </c>
      <c r="L279" s="88"/>
      <c r="M279" s="31">
        <v>142</v>
      </c>
      <c r="N279" s="31">
        <v>155</v>
      </c>
      <c r="O279" s="18">
        <f t="shared" si="21"/>
        <v>9.154929577464789E-2</v>
      </c>
    </row>
    <row r="280" spans="2:15" x14ac:dyDescent="0.2">
      <c r="B280" s="56">
        <v>43269</v>
      </c>
      <c r="C280" s="17" t="s">
        <v>1321</v>
      </c>
      <c r="D280" s="17">
        <v>348285</v>
      </c>
      <c r="E280" s="148" t="s">
        <v>186</v>
      </c>
      <c r="F280" s="148"/>
      <c r="G280" s="148"/>
      <c r="H280" s="17" t="s">
        <v>61</v>
      </c>
      <c r="I280" s="51" t="s">
        <v>63</v>
      </c>
      <c r="J280" s="88"/>
      <c r="K280" s="51" t="s">
        <v>967</v>
      </c>
      <c r="L280" s="88"/>
      <c r="M280" s="31">
        <v>450</v>
      </c>
      <c r="N280" s="31">
        <v>342</v>
      </c>
      <c r="O280" s="18">
        <f t="shared" si="21"/>
        <v>0.24</v>
      </c>
    </row>
    <row r="281" spans="2:15" x14ac:dyDescent="0.2">
      <c r="B281" s="56">
        <v>43197</v>
      </c>
      <c r="C281" s="17" t="s">
        <v>1322</v>
      </c>
      <c r="D281" s="17">
        <v>365172</v>
      </c>
      <c r="E281" s="148" t="s">
        <v>526</v>
      </c>
      <c r="F281" s="148"/>
      <c r="G281" s="148"/>
      <c r="H281" s="17" t="s">
        <v>61</v>
      </c>
      <c r="I281" s="51" t="s">
        <v>72</v>
      </c>
      <c r="J281" s="88"/>
      <c r="K281" s="51" t="s">
        <v>997</v>
      </c>
      <c r="L281" s="88"/>
      <c r="M281" s="31">
        <v>262</v>
      </c>
      <c r="N281" s="31">
        <v>307</v>
      </c>
      <c r="O281" s="18">
        <f t="shared" si="21"/>
        <v>0.1717557251908397</v>
      </c>
    </row>
    <row r="282" spans="2:15" x14ac:dyDescent="0.2">
      <c r="B282" s="56">
        <v>43303</v>
      </c>
      <c r="C282" s="17" t="s">
        <v>1323</v>
      </c>
      <c r="D282" s="17">
        <v>348071</v>
      </c>
      <c r="E282" s="148" t="s">
        <v>143</v>
      </c>
      <c r="F282" s="148"/>
      <c r="G282" s="148"/>
      <c r="H282" s="17" t="s">
        <v>61</v>
      </c>
      <c r="I282" s="51" t="s">
        <v>63</v>
      </c>
      <c r="J282" s="88"/>
      <c r="K282" s="51" t="s">
        <v>992</v>
      </c>
      <c r="L282" s="88"/>
      <c r="M282" s="31">
        <v>166</v>
      </c>
      <c r="N282" s="31">
        <v>122</v>
      </c>
      <c r="O282" s="18">
        <f t="shared" si="21"/>
        <v>0.26506024096385544</v>
      </c>
    </row>
    <row r="283" spans="2:15" x14ac:dyDescent="0.2">
      <c r="B283" s="56">
        <v>43124</v>
      </c>
      <c r="C283" s="17" t="s">
        <v>1324</v>
      </c>
      <c r="D283" s="17">
        <v>347750</v>
      </c>
      <c r="E283" s="148" t="s">
        <v>466</v>
      </c>
      <c r="F283" s="148"/>
      <c r="G283" s="148"/>
      <c r="H283" s="17" t="s">
        <v>61</v>
      </c>
      <c r="I283" s="51" t="s">
        <v>103</v>
      </c>
      <c r="J283" s="88"/>
      <c r="K283" s="51" t="s">
        <v>994</v>
      </c>
      <c r="L283" s="88"/>
      <c r="M283" s="31">
        <v>159</v>
      </c>
      <c r="N283" s="31">
        <v>132</v>
      </c>
      <c r="O283" s="18">
        <f t="shared" si="21"/>
        <v>0.16981132075471697</v>
      </c>
    </row>
    <row r="284" spans="2:15" x14ac:dyDescent="0.2">
      <c r="B284" s="56">
        <v>43333</v>
      </c>
      <c r="C284" s="17" t="s">
        <v>1325</v>
      </c>
      <c r="D284" s="17">
        <v>364342</v>
      </c>
      <c r="E284" s="148" t="s">
        <v>636</v>
      </c>
      <c r="F284" s="148"/>
      <c r="G284" s="148"/>
      <c r="H284" s="17" t="s">
        <v>61</v>
      </c>
      <c r="I284" s="51" t="s">
        <v>70</v>
      </c>
      <c r="J284" s="88"/>
      <c r="K284" s="51" t="s">
        <v>965</v>
      </c>
      <c r="L284" s="88"/>
      <c r="M284" s="31">
        <v>392</v>
      </c>
      <c r="N284" s="31">
        <v>298</v>
      </c>
      <c r="O284" s="18">
        <f t="shared" si="21"/>
        <v>0.23979591836734693</v>
      </c>
    </row>
    <row r="285" spans="2:15" x14ac:dyDescent="0.2">
      <c r="B285" s="56">
        <v>43121</v>
      </c>
      <c r="C285" s="17" t="s">
        <v>1326</v>
      </c>
      <c r="D285" s="17">
        <v>347879</v>
      </c>
      <c r="E285" s="148" t="s">
        <v>136</v>
      </c>
      <c r="F285" s="148"/>
      <c r="G285" s="148"/>
      <c r="H285" s="17" t="s">
        <v>61</v>
      </c>
      <c r="I285" s="51" t="s">
        <v>76</v>
      </c>
      <c r="J285" s="88"/>
      <c r="K285" s="51" t="s">
        <v>997</v>
      </c>
      <c r="L285" s="88"/>
      <c r="M285" s="31">
        <v>382</v>
      </c>
      <c r="N285" s="31">
        <v>379</v>
      </c>
      <c r="O285" s="18">
        <f t="shared" si="21"/>
        <v>7.8534031413612562E-3</v>
      </c>
    </row>
    <row r="286" spans="2:15" x14ac:dyDescent="0.2">
      <c r="B286" s="56">
        <v>43144</v>
      </c>
      <c r="C286" s="17" t="s">
        <v>1327</v>
      </c>
      <c r="D286" s="17">
        <v>348636</v>
      </c>
      <c r="E286" s="148" t="s">
        <v>228</v>
      </c>
      <c r="F286" s="148"/>
      <c r="G286" s="148"/>
      <c r="H286" s="17" t="s">
        <v>61</v>
      </c>
      <c r="I286" s="51" t="s">
        <v>103</v>
      </c>
      <c r="J286" s="88"/>
      <c r="K286" s="51" t="s">
        <v>993</v>
      </c>
      <c r="L286" s="88"/>
      <c r="M286" s="31">
        <v>327</v>
      </c>
      <c r="N286" s="31">
        <v>393</v>
      </c>
      <c r="O286" s="18">
        <f t="shared" si="21"/>
        <v>0.20183486238532111</v>
      </c>
    </row>
    <row r="287" spans="2:15" x14ac:dyDescent="0.2">
      <c r="B287" s="56">
        <v>43111</v>
      </c>
      <c r="C287" s="17" t="s">
        <v>1328</v>
      </c>
      <c r="D287" s="17">
        <v>347590</v>
      </c>
      <c r="E287" s="148" t="s">
        <v>551</v>
      </c>
      <c r="F287" s="148"/>
      <c r="G287" s="148"/>
      <c r="H287" s="17" t="s">
        <v>61</v>
      </c>
      <c r="I287" s="51" t="s">
        <v>103</v>
      </c>
      <c r="J287" s="88"/>
      <c r="K287" s="51" t="s">
        <v>962</v>
      </c>
      <c r="L287" s="88"/>
      <c r="M287" s="31">
        <v>402</v>
      </c>
      <c r="N287" s="31">
        <v>322</v>
      </c>
      <c r="O287" s="18">
        <f t="shared" si="21"/>
        <v>0.19900497512437812</v>
      </c>
    </row>
    <row r="288" spans="2:15" x14ac:dyDescent="0.2">
      <c r="B288" s="56">
        <v>43107</v>
      </c>
      <c r="C288" s="17" t="s">
        <v>1329</v>
      </c>
      <c r="D288" s="17">
        <v>348150</v>
      </c>
      <c r="E288" s="148" t="s">
        <v>255</v>
      </c>
      <c r="F288" s="148"/>
      <c r="G288" s="148"/>
      <c r="H288" s="17" t="s">
        <v>61</v>
      </c>
      <c r="I288" s="51" t="s">
        <v>65</v>
      </c>
      <c r="J288" s="88"/>
      <c r="K288" s="51" t="s">
        <v>996</v>
      </c>
      <c r="L288" s="88"/>
      <c r="M288" s="31">
        <v>363</v>
      </c>
      <c r="N288" s="31">
        <v>324</v>
      </c>
      <c r="O288" s="18">
        <f t="shared" si="21"/>
        <v>0.10743801652892562</v>
      </c>
    </row>
    <row r="289" spans="2:15" x14ac:dyDescent="0.2">
      <c r="B289" s="56">
        <v>43245</v>
      </c>
      <c r="C289" s="17" t="s">
        <v>1330</v>
      </c>
      <c r="D289" s="17">
        <v>348142</v>
      </c>
      <c r="E289" s="148" t="s">
        <v>128</v>
      </c>
      <c r="F289" s="148"/>
      <c r="G289" s="148"/>
      <c r="H289" s="17" t="s">
        <v>61</v>
      </c>
      <c r="I289" s="51" t="s">
        <v>70</v>
      </c>
      <c r="J289" s="88"/>
      <c r="K289" s="51" t="s">
        <v>990</v>
      </c>
      <c r="L289" s="88"/>
      <c r="M289" s="31">
        <v>120</v>
      </c>
      <c r="N289" s="31">
        <v>147</v>
      </c>
      <c r="O289" s="18">
        <f t="shared" si="21"/>
        <v>0.22500000000000001</v>
      </c>
    </row>
    <row r="290" spans="2:15" x14ac:dyDescent="0.2">
      <c r="B290" s="56">
        <v>43336</v>
      </c>
      <c r="C290" s="17" t="s">
        <v>1331</v>
      </c>
      <c r="D290" s="17">
        <v>348469</v>
      </c>
      <c r="E290" s="148" t="s">
        <v>692</v>
      </c>
      <c r="F290" s="148"/>
      <c r="G290" s="148"/>
      <c r="H290" s="17" t="s">
        <v>61</v>
      </c>
      <c r="I290" s="51" t="s">
        <v>65</v>
      </c>
      <c r="J290" s="88"/>
      <c r="K290" s="51" t="s">
        <v>993</v>
      </c>
      <c r="L290" s="88"/>
      <c r="M290" s="31">
        <v>462</v>
      </c>
      <c r="N290" s="31">
        <v>379</v>
      </c>
      <c r="O290" s="18">
        <f t="shared" si="21"/>
        <v>0.17965367965367965</v>
      </c>
    </row>
    <row r="291" spans="2:15" x14ac:dyDescent="0.2">
      <c r="B291" s="56">
        <v>43253</v>
      </c>
      <c r="C291" s="17" t="s">
        <v>1332</v>
      </c>
      <c r="D291" s="17">
        <v>348131</v>
      </c>
      <c r="E291" s="148" t="s">
        <v>384</v>
      </c>
      <c r="F291" s="148"/>
      <c r="G291" s="148"/>
      <c r="H291" s="17" t="s">
        <v>61</v>
      </c>
      <c r="I291" s="51" t="s">
        <v>151</v>
      </c>
      <c r="J291" s="88"/>
      <c r="K291" s="51" t="s">
        <v>989</v>
      </c>
      <c r="L291" s="88"/>
      <c r="M291" s="31">
        <v>128</v>
      </c>
      <c r="N291" s="31">
        <v>95</v>
      </c>
      <c r="O291" s="18">
        <f t="shared" si="21"/>
        <v>0.2578125</v>
      </c>
    </row>
    <row r="293" spans="2:15" x14ac:dyDescent="0.2">
      <c r="B293" s="23" t="s">
        <v>876</v>
      </c>
      <c r="C293" s="5"/>
    </row>
    <row r="294" spans="2:15" x14ac:dyDescent="0.2">
      <c r="B294" s="5"/>
      <c r="C294" s="5"/>
    </row>
    <row r="295" spans="2:15" ht="24" x14ac:dyDescent="0.2">
      <c r="B295" s="151" t="s">
        <v>57</v>
      </c>
      <c r="C295" s="151"/>
      <c r="D295" s="22" t="s">
        <v>988</v>
      </c>
    </row>
    <row r="296" spans="2:15" x14ac:dyDescent="0.2">
      <c r="B296" s="149" t="s">
        <v>60</v>
      </c>
      <c r="C296" s="150"/>
      <c r="D296" s="18">
        <f>IFERROR(AVERAGEIFS($O$275:$O$291,$I$275:$I$291,$B296),0)</f>
        <v>3.9678213876191012E-2</v>
      </c>
    </row>
    <row r="297" spans="2:15" x14ac:dyDescent="0.2">
      <c r="B297" s="149" t="s">
        <v>63</v>
      </c>
      <c r="C297" s="150"/>
      <c r="D297" s="18">
        <f t="shared" ref="D297:D309" si="22">IFERROR(AVERAGEIFS($O$275:$O$291,$I$275:$I$291,$B297),0)</f>
        <v>0.25253012048192769</v>
      </c>
      <c r="F297" s="23" t="s">
        <v>46</v>
      </c>
      <c r="G297" s="5"/>
      <c r="H297" s="5"/>
      <c r="I297" s="5"/>
      <c r="J297" s="5"/>
      <c r="K297" s="5"/>
      <c r="L297" s="5"/>
      <c r="M297" s="5"/>
      <c r="O297" s="5"/>
    </row>
    <row r="298" spans="2:15" x14ac:dyDescent="0.2">
      <c r="B298" s="149" t="s">
        <v>65</v>
      </c>
      <c r="C298" s="150"/>
      <c r="D298" s="18">
        <f t="shared" si="22"/>
        <v>0.11877937734260639</v>
      </c>
      <c r="F298" s="5"/>
      <c r="G298" s="5"/>
      <c r="H298" s="5"/>
      <c r="I298" s="5"/>
      <c r="J298" s="5"/>
      <c r="K298" s="5"/>
      <c r="L298" s="5"/>
      <c r="M298" s="5"/>
      <c r="O298" s="5"/>
    </row>
    <row r="299" spans="2:15" x14ac:dyDescent="0.2">
      <c r="B299" s="149" t="s">
        <v>68</v>
      </c>
      <c r="C299" s="150"/>
      <c r="D299" s="18">
        <f t="shared" si="22"/>
        <v>0</v>
      </c>
      <c r="F299" s="5"/>
      <c r="G299" s="6" t="s">
        <v>47</v>
      </c>
      <c r="H299" s="24"/>
      <c r="I299" s="7" t="s">
        <v>48</v>
      </c>
      <c r="J299" s="27">
        <v>0.2</v>
      </c>
      <c r="L299" s="5"/>
      <c r="M299" s="5"/>
      <c r="O299" s="5"/>
    </row>
    <row r="300" spans="2:15" x14ac:dyDescent="0.2">
      <c r="B300" s="149" t="s">
        <v>70</v>
      </c>
      <c r="C300" s="150"/>
      <c r="D300" s="18">
        <f t="shared" si="22"/>
        <v>0.23239795918367345</v>
      </c>
      <c r="F300" s="5"/>
      <c r="G300" s="5"/>
      <c r="H300" s="25"/>
      <c r="I300" s="7" t="s">
        <v>49</v>
      </c>
      <c r="J300" s="27">
        <v>0.1</v>
      </c>
      <c r="K300" s="7" t="s">
        <v>50</v>
      </c>
      <c r="L300" s="7" t="s">
        <v>51</v>
      </c>
      <c r="M300" s="27">
        <v>0.2</v>
      </c>
    </row>
    <row r="301" spans="2:15" x14ac:dyDescent="0.2">
      <c r="B301" s="149" t="s">
        <v>72</v>
      </c>
      <c r="C301" s="150"/>
      <c r="D301" s="18">
        <f t="shared" si="22"/>
        <v>0.1717557251908397</v>
      </c>
      <c r="F301" s="5"/>
      <c r="G301" s="5"/>
      <c r="H301" s="26"/>
      <c r="I301" s="7" t="s">
        <v>52</v>
      </c>
      <c r="J301" s="27">
        <v>0.1</v>
      </c>
      <c r="L301" s="5"/>
      <c r="M301" s="5"/>
      <c r="O301" s="5"/>
    </row>
    <row r="302" spans="2:15" x14ac:dyDescent="0.2">
      <c r="B302" s="149" t="s">
        <v>74</v>
      </c>
      <c r="C302" s="150"/>
      <c r="D302" s="18">
        <f t="shared" si="22"/>
        <v>0</v>
      </c>
    </row>
    <row r="303" spans="2:15" x14ac:dyDescent="0.2">
      <c r="B303" s="149" t="s">
        <v>76</v>
      </c>
      <c r="C303" s="150"/>
      <c r="D303" s="18">
        <f t="shared" si="22"/>
        <v>7.0999872302387954E-2</v>
      </c>
    </row>
    <row r="304" spans="2:15" x14ac:dyDescent="0.2">
      <c r="B304" s="149" t="s">
        <v>80</v>
      </c>
      <c r="C304" s="150"/>
      <c r="D304" s="18">
        <f t="shared" si="22"/>
        <v>0</v>
      </c>
    </row>
    <row r="305" spans="2:13" x14ac:dyDescent="0.2">
      <c r="B305" s="149" t="s">
        <v>82</v>
      </c>
      <c r="C305" s="150"/>
      <c r="D305" s="18">
        <f t="shared" si="22"/>
        <v>0</v>
      </c>
    </row>
    <row r="306" spans="2:13" x14ac:dyDescent="0.2">
      <c r="B306" s="149" t="s">
        <v>89</v>
      </c>
      <c r="C306" s="150"/>
      <c r="D306" s="18">
        <f t="shared" si="22"/>
        <v>0</v>
      </c>
    </row>
    <row r="307" spans="2:13" x14ac:dyDescent="0.2">
      <c r="B307" s="149" t="s">
        <v>103</v>
      </c>
      <c r="C307" s="150"/>
      <c r="D307" s="18">
        <f t="shared" si="22"/>
        <v>0.16555011350976603</v>
      </c>
    </row>
    <row r="308" spans="2:13" x14ac:dyDescent="0.2">
      <c r="B308" s="149" t="s">
        <v>151</v>
      </c>
      <c r="C308" s="150"/>
      <c r="D308" s="18">
        <f t="shared" si="22"/>
        <v>0.2578125</v>
      </c>
    </row>
    <row r="309" spans="2:13" x14ac:dyDescent="0.2">
      <c r="B309" s="149" t="s">
        <v>201</v>
      </c>
      <c r="C309" s="150"/>
      <c r="D309" s="18">
        <f t="shared" si="22"/>
        <v>0</v>
      </c>
    </row>
    <row r="311" spans="2:13" x14ac:dyDescent="0.2">
      <c r="B311" s="23" t="s">
        <v>999</v>
      </c>
    </row>
    <row r="313" spans="2:13" ht="24" x14ac:dyDescent="0.2">
      <c r="B313" s="151" t="s">
        <v>983</v>
      </c>
      <c r="C313" s="151"/>
      <c r="D313" s="22" t="s">
        <v>988</v>
      </c>
    </row>
    <row r="314" spans="2:13" x14ac:dyDescent="0.2">
      <c r="B314" s="149" t="s">
        <v>962</v>
      </c>
      <c r="C314" s="150"/>
      <c r="D314" s="18">
        <f t="shared" ref="D314:D326" si="23">IFERROR(AVERAGEIFS($O$275:$O$291,$K$275:$K$291,$B314),0)</f>
        <v>0.19900497512437812</v>
      </c>
    </row>
    <row r="315" spans="2:13" x14ac:dyDescent="0.2">
      <c r="B315" s="149" t="s">
        <v>965</v>
      </c>
      <c r="C315" s="150"/>
      <c r="D315" s="18">
        <f t="shared" si="23"/>
        <v>0.23979591836734693</v>
      </c>
      <c r="F315" s="23" t="s">
        <v>46</v>
      </c>
      <c r="G315" s="5"/>
      <c r="H315" s="5"/>
      <c r="I315" s="5"/>
      <c r="J315" s="5"/>
      <c r="K315" s="5"/>
      <c r="L315" s="5"/>
      <c r="M315" s="5"/>
    </row>
    <row r="316" spans="2:13" x14ac:dyDescent="0.2">
      <c r="B316" s="149" t="s">
        <v>967</v>
      </c>
      <c r="C316" s="150"/>
      <c r="D316" s="18">
        <f t="shared" si="23"/>
        <v>0.18707317073170732</v>
      </c>
      <c r="F316" s="5"/>
      <c r="G316" s="5"/>
      <c r="H316" s="5"/>
      <c r="I316" s="5"/>
      <c r="J316" s="5"/>
      <c r="K316" s="5"/>
      <c r="L316" s="5"/>
      <c r="M316" s="5"/>
    </row>
    <row r="317" spans="2:13" x14ac:dyDescent="0.2">
      <c r="B317" s="149" t="s">
        <v>989</v>
      </c>
      <c r="C317" s="150"/>
      <c r="D317" s="18">
        <f t="shared" si="23"/>
        <v>0.2578125</v>
      </c>
      <c r="F317" s="5"/>
      <c r="G317" s="6" t="s">
        <v>47</v>
      </c>
      <c r="H317" s="24"/>
      <c r="I317" s="7" t="s">
        <v>48</v>
      </c>
      <c r="J317" s="27">
        <v>0.2</v>
      </c>
      <c r="L317" s="5"/>
      <c r="M317" s="5"/>
    </row>
    <row r="318" spans="2:13" x14ac:dyDescent="0.2">
      <c r="B318" s="149" t="s">
        <v>990</v>
      </c>
      <c r="C318" s="150"/>
      <c r="D318" s="18">
        <f t="shared" si="23"/>
        <v>0.22500000000000001</v>
      </c>
      <c r="F318" s="5"/>
      <c r="G318" s="5"/>
      <c r="H318" s="25"/>
      <c r="I318" s="7" t="s">
        <v>49</v>
      </c>
      <c r="J318" s="27">
        <v>0.1</v>
      </c>
      <c r="K318" s="7" t="s">
        <v>50</v>
      </c>
      <c r="L318" s="7" t="s">
        <v>51</v>
      </c>
      <c r="M318" s="27">
        <v>0.2</v>
      </c>
    </row>
    <row r="319" spans="2:13" x14ac:dyDescent="0.2">
      <c r="B319" s="149" t="s">
        <v>991</v>
      </c>
      <c r="C319" s="150"/>
      <c r="D319" s="18">
        <f t="shared" si="23"/>
        <v>0</v>
      </c>
      <c r="F319" s="5"/>
      <c r="G319" s="5"/>
      <c r="H319" s="26"/>
      <c r="I319" s="7" t="s">
        <v>52</v>
      </c>
      <c r="J319" s="27">
        <v>0.1</v>
      </c>
      <c r="L319" s="5"/>
      <c r="M319" s="5"/>
    </row>
    <row r="320" spans="2:13" x14ac:dyDescent="0.2">
      <c r="B320" s="149" t="s">
        <v>992</v>
      </c>
      <c r="C320" s="150"/>
      <c r="D320" s="18">
        <f t="shared" si="23"/>
        <v>0.26506024096385544</v>
      </c>
    </row>
    <row r="321" spans="2:15" x14ac:dyDescent="0.2">
      <c r="B321" s="149" t="s">
        <v>993</v>
      </c>
      <c r="C321" s="150"/>
      <c r="D321" s="18">
        <f t="shared" si="23"/>
        <v>0.12284175801507172</v>
      </c>
    </row>
    <row r="322" spans="2:15" x14ac:dyDescent="0.2">
      <c r="B322" s="149" t="s">
        <v>994</v>
      </c>
      <c r="C322" s="150"/>
      <c r="D322" s="18">
        <f t="shared" si="23"/>
        <v>0.16981132075471697</v>
      </c>
    </row>
    <row r="323" spans="2:15" x14ac:dyDescent="0.2">
      <c r="B323" s="149" t="s">
        <v>995</v>
      </c>
      <c r="C323" s="150"/>
      <c r="D323" s="18">
        <f t="shared" si="23"/>
        <v>0</v>
      </c>
    </row>
    <row r="324" spans="2:15" x14ac:dyDescent="0.2">
      <c r="B324" s="149" t="s">
        <v>996</v>
      </c>
      <c r="C324" s="150"/>
      <c r="D324" s="18">
        <f t="shared" si="23"/>
        <v>0.10743801652892562</v>
      </c>
    </row>
    <row r="325" spans="2:15" x14ac:dyDescent="0.2">
      <c r="B325" s="149" t="s">
        <v>997</v>
      </c>
      <c r="C325" s="150"/>
      <c r="D325" s="18">
        <f t="shared" si="23"/>
        <v>8.9804564166100484E-2</v>
      </c>
    </row>
    <row r="326" spans="2:15" x14ac:dyDescent="0.2">
      <c r="B326" s="149" t="s">
        <v>998</v>
      </c>
      <c r="C326" s="150"/>
      <c r="D326" s="18">
        <f t="shared" si="23"/>
        <v>6.5136834675478844E-2</v>
      </c>
    </row>
    <row r="328" spans="2:15" x14ac:dyDescent="0.2">
      <c r="B328" s="23" t="s">
        <v>890</v>
      </c>
    </row>
    <row r="330" spans="2:15" s="16" customFormat="1" ht="36" x14ac:dyDescent="0.25">
      <c r="B330" s="41" t="s">
        <v>984</v>
      </c>
      <c r="C330" s="41" t="s">
        <v>985</v>
      </c>
      <c r="D330" s="41" t="s">
        <v>1311</v>
      </c>
      <c r="E330" s="151" t="s">
        <v>1027</v>
      </c>
      <c r="F330" s="151"/>
      <c r="G330" s="151"/>
      <c r="H330" s="41" t="s">
        <v>91</v>
      </c>
      <c r="I330" s="151" t="s">
        <v>875</v>
      </c>
      <c r="J330" s="151"/>
      <c r="K330" s="151" t="s">
        <v>983</v>
      </c>
      <c r="L330" s="151"/>
      <c r="M330" s="41" t="s">
        <v>986</v>
      </c>
      <c r="N330" s="41" t="s">
        <v>987</v>
      </c>
      <c r="O330" s="22" t="s">
        <v>988</v>
      </c>
    </row>
    <row r="331" spans="2:15" x14ac:dyDescent="0.2">
      <c r="B331" s="56">
        <v>43162</v>
      </c>
      <c r="C331" s="17" t="s">
        <v>1333</v>
      </c>
      <c r="D331" s="17">
        <v>348429</v>
      </c>
      <c r="E331" s="148" t="s">
        <v>154</v>
      </c>
      <c r="F331" s="148"/>
      <c r="G331" s="148"/>
      <c r="H331" s="17" t="s">
        <v>61</v>
      </c>
      <c r="I331" s="51" t="s">
        <v>60</v>
      </c>
      <c r="J331" s="88"/>
      <c r="K331" s="51" t="s">
        <v>962</v>
      </c>
      <c r="L331" s="88"/>
      <c r="M331" s="31">
        <v>259</v>
      </c>
      <c r="N331" s="31">
        <v>298</v>
      </c>
      <c r="O331" s="18">
        <f t="shared" ref="O331:O347" si="24">IFERROR(ABS((M331-N331)/M331),0)</f>
        <v>0.15057915057915058</v>
      </c>
    </row>
    <row r="332" spans="2:15" x14ac:dyDescent="0.2">
      <c r="B332" s="56">
        <v>43261</v>
      </c>
      <c r="C332" s="17" t="s">
        <v>1334</v>
      </c>
      <c r="D332" s="17">
        <v>348464</v>
      </c>
      <c r="E332" s="148" t="s">
        <v>471</v>
      </c>
      <c r="F332" s="148"/>
      <c r="G332" s="148"/>
      <c r="H332" s="17" t="s">
        <v>61</v>
      </c>
      <c r="I332" s="51" t="s">
        <v>74</v>
      </c>
      <c r="J332" s="88"/>
      <c r="K332" s="51" t="s">
        <v>990</v>
      </c>
      <c r="L332" s="88"/>
      <c r="M332" s="31">
        <v>470</v>
      </c>
      <c r="N332" s="31">
        <v>438</v>
      </c>
      <c r="O332" s="18">
        <f t="shared" si="24"/>
        <v>6.8085106382978725E-2</v>
      </c>
    </row>
    <row r="333" spans="2:15" x14ac:dyDescent="0.2">
      <c r="B333" s="56">
        <v>43254</v>
      </c>
      <c r="C333" s="17" t="s">
        <v>1335</v>
      </c>
      <c r="D333" s="17">
        <v>367862</v>
      </c>
      <c r="E333" s="148" t="s">
        <v>756</v>
      </c>
      <c r="F333" s="148"/>
      <c r="G333" s="148"/>
      <c r="H333" s="17" t="s">
        <v>61</v>
      </c>
      <c r="I333" s="51" t="s">
        <v>60</v>
      </c>
      <c r="J333" s="88"/>
      <c r="K333" s="51" t="s">
        <v>989</v>
      </c>
      <c r="L333" s="88"/>
      <c r="M333" s="31">
        <v>120</v>
      </c>
      <c r="N333" s="31">
        <v>117</v>
      </c>
      <c r="O333" s="18">
        <f t="shared" si="24"/>
        <v>2.5000000000000001E-2</v>
      </c>
    </row>
    <row r="334" spans="2:15" x14ac:dyDescent="0.2">
      <c r="B334" s="56">
        <v>43138</v>
      </c>
      <c r="C334" s="17" t="s">
        <v>1336</v>
      </c>
      <c r="D334" s="17">
        <v>369660</v>
      </c>
      <c r="E334" s="148" t="s">
        <v>870</v>
      </c>
      <c r="F334" s="148"/>
      <c r="G334" s="148"/>
      <c r="H334" s="17" t="s">
        <v>61</v>
      </c>
      <c r="I334" s="51" t="s">
        <v>60</v>
      </c>
      <c r="J334" s="88"/>
      <c r="K334" s="51" t="s">
        <v>962</v>
      </c>
      <c r="L334" s="88"/>
      <c r="M334" s="31">
        <v>115</v>
      </c>
      <c r="N334" s="31">
        <v>125</v>
      </c>
      <c r="O334" s="18">
        <f t="shared" si="24"/>
        <v>8.6956521739130432E-2</v>
      </c>
    </row>
    <row r="335" spans="2:15" x14ac:dyDescent="0.2">
      <c r="B335" s="56">
        <v>43238</v>
      </c>
      <c r="C335" s="17" t="s">
        <v>1337</v>
      </c>
      <c r="D335" s="17">
        <v>364279</v>
      </c>
      <c r="E335" s="148" t="s">
        <v>841</v>
      </c>
      <c r="F335" s="148"/>
      <c r="G335" s="148"/>
      <c r="H335" s="17" t="s">
        <v>61</v>
      </c>
      <c r="I335" s="51" t="s">
        <v>70</v>
      </c>
      <c r="J335" s="88"/>
      <c r="K335" s="51" t="s">
        <v>962</v>
      </c>
      <c r="L335" s="88"/>
      <c r="M335" s="31">
        <v>238</v>
      </c>
      <c r="N335" s="31">
        <v>238</v>
      </c>
      <c r="O335" s="18">
        <f t="shared" si="24"/>
        <v>0</v>
      </c>
    </row>
    <row r="336" spans="2:15" x14ac:dyDescent="0.2">
      <c r="B336" s="56">
        <v>43124</v>
      </c>
      <c r="C336" s="17" t="s">
        <v>1338</v>
      </c>
      <c r="D336" s="17">
        <v>348543</v>
      </c>
      <c r="E336" s="148" t="s">
        <v>523</v>
      </c>
      <c r="F336" s="148"/>
      <c r="G336" s="148"/>
      <c r="H336" s="17" t="s">
        <v>61</v>
      </c>
      <c r="I336" s="51" t="s">
        <v>89</v>
      </c>
      <c r="J336" s="88"/>
      <c r="K336" s="51" t="s">
        <v>962</v>
      </c>
      <c r="L336" s="88"/>
      <c r="M336" s="31">
        <v>129</v>
      </c>
      <c r="N336" s="31">
        <v>127</v>
      </c>
      <c r="O336" s="18">
        <f t="shared" si="24"/>
        <v>1.5503875968992248E-2</v>
      </c>
    </row>
    <row r="337" spans="2:15" x14ac:dyDescent="0.2">
      <c r="B337" s="56">
        <v>43255</v>
      </c>
      <c r="C337" s="17" t="s">
        <v>1339</v>
      </c>
      <c r="D337" s="17">
        <v>366788</v>
      </c>
      <c r="E337" s="148" t="s">
        <v>658</v>
      </c>
      <c r="F337" s="148"/>
      <c r="G337" s="148"/>
      <c r="H337" s="17" t="s">
        <v>61</v>
      </c>
      <c r="I337" s="51" t="s">
        <v>82</v>
      </c>
      <c r="J337" s="88"/>
      <c r="K337" s="51" t="s">
        <v>965</v>
      </c>
      <c r="L337" s="88"/>
      <c r="M337" s="31">
        <v>238</v>
      </c>
      <c r="N337" s="31">
        <v>215</v>
      </c>
      <c r="O337" s="18">
        <f t="shared" si="24"/>
        <v>9.6638655462184878E-2</v>
      </c>
    </row>
    <row r="338" spans="2:15" x14ac:dyDescent="0.2">
      <c r="B338" s="56">
        <v>43213</v>
      </c>
      <c r="C338" s="17" t="s">
        <v>1340</v>
      </c>
      <c r="D338" s="17">
        <v>348047</v>
      </c>
      <c r="E338" s="148" t="s">
        <v>583</v>
      </c>
      <c r="F338" s="148"/>
      <c r="G338" s="148"/>
      <c r="H338" s="17" t="s">
        <v>61</v>
      </c>
      <c r="I338" s="51" t="s">
        <v>63</v>
      </c>
      <c r="J338" s="88"/>
      <c r="K338" s="51" t="s">
        <v>989</v>
      </c>
      <c r="L338" s="88"/>
      <c r="M338" s="31">
        <v>184</v>
      </c>
      <c r="N338" s="31">
        <v>157</v>
      </c>
      <c r="O338" s="18">
        <f t="shared" si="24"/>
        <v>0.14673913043478262</v>
      </c>
    </row>
    <row r="339" spans="2:15" x14ac:dyDescent="0.2">
      <c r="B339" s="56">
        <v>43175</v>
      </c>
      <c r="C339" s="17" t="s">
        <v>1341</v>
      </c>
      <c r="D339" s="17">
        <v>347673</v>
      </c>
      <c r="E339" s="148" t="s">
        <v>579</v>
      </c>
      <c r="F339" s="148"/>
      <c r="G339" s="148"/>
      <c r="H339" s="17" t="s">
        <v>61</v>
      </c>
      <c r="I339" s="51" t="s">
        <v>103</v>
      </c>
      <c r="J339" s="88"/>
      <c r="K339" s="51" t="s">
        <v>990</v>
      </c>
      <c r="L339" s="88"/>
      <c r="M339" s="31">
        <v>219</v>
      </c>
      <c r="N339" s="31">
        <v>156</v>
      </c>
      <c r="O339" s="18">
        <f t="shared" si="24"/>
        <v>0.28767123287671231</v>
      </c>
    </row>
    <row r="340" spans="2:15" x14ac:dyDescent="0.2">
      <c r="B340" s="56">
        <v>43128</v>
      </c>
      <c r="C340" s="17" t="s">
        <v>1342</v>
      </c>
      <c r="D340" s="17">
        <v>347683</v>
      </c>
      <c r="E340" s="148" t="s">
        <v>361</v>
      </c>
      <c r="F340" s="148"/>
      <c r="G340" s="148"/>
      <c r="H340" s="17" t="s">
        <v>61</v>
      </c>
      <c r="I340" s="51" t="s">
        <v>89</v>
      </c>
      <c r="J340" s="88"/>
      <c r="K340" s="51" t="s">
        <v>965</v>
      </c>
      <c r="L340" s="88"/>
      <c r="M340" s="31">
        <v>453</v>
      </c>
      <c r="N340" s="31">
        <v>472</v>
      </c>
      <c r="O340" s="18">
        <f t="shared" si="24"/>
        <v>4.194260485651214E-2</v>
      </c>
    </row>
    <row r="341" spans="2:15" x14ac:dyDescent="0.2">
      <c r="B341" s="56">
        <v>43290</v>
      </c>
      <c r="C341" s="17" t="s">
        <v>1343</v>
      </c>
      <c r="D341" s="17">
        <v>348498</v>
      </c>
      <c r="E341" s="148" t="s">
        <v>518</v>
      </c>
      <c r="F341" s="148"/>
      <c r="G341" s="148"/>
      <c r="H341" s="17" t="s">
        <v>61</v>
      </c>
      <c r="I341" s="51" t="s">
        <v>63</v>
      </c>
      <c r="J341" s="88"/>
      <c r="K341" s="51" t="s">
        <v>992</v>
      </c>
      <c r="L341" s="88"/>
      <c r="M341" s="31">
        <v>311</v>
      </c>
      <c r="N341" s="31">
        <v>308</v>
      </c>
      <c r="O341" s="18">
        <f t="shared" si="24"/>
        <v>9.6463022508038593E-3</v>
      </c>
    </row>
    <row r="342" spans="2:15" x14ac:dyDescent="0.2">
      <c r="B342" s="56">
        <v>43145</v>
      </c>
      <c r="C342" s="17" t="s">
        <v>1344</v>
      </c>
      <c r="D342" s="17">
        <v>348160</v>
      </c>
      <c r="E342" s="148" t="s">
        <v>797</v>
      </c>
      <c r="F342" s="148"/>
      <c r="G342" s="148"/>
      <c r="H342" s="17" t="s">
        <v>61</v>
      </c>
      <c r="I342" s="51" t="s">
        <v>74</v>
      </c>
      <c r="J342" s="88"/>
      <c r="K342" s="51" t="s">
        <v>962</v>
      </c>
      <c r="L342" s="88"/>
      <c r="M342" s="31">
        <v>217</v>
      </c>
      <c r="N342" s="31">
        <v>152</v>
      </c>
      <c r="O342" s="18">
        <f t="shared" si="24"/>
        <v>0.29953917050691242</v>
      </c>
    </row>
    <row r="343" spans="2:15" x14ac:dyDescent="0.2">
      <c r="B343" s="56">
        <v>43188</v>
      </c>
      <c r="C343" s="17" t="s">
        <v>1345</v>
      </c>
      <c r="D343" s="17">
        <v>348373</v>
      </c>
      <c r="E343" s="148" t="s">
        <v>564</v>
      </c>
      <c r="F343" s="148"/>
      <c r="G343" s="148"/>
      <c r="H343" s="17" t="s">
        <v>61</v>
      </c>
      <c r="I343" s="51" t="s">
        <v>60</v>
      </c>
      <c r="J343" s="88"/>
      <c r="K343" s="51" t="s">
        <v>965</v>
      </c>
      <c r="L343" s="88"/>
      <c r="M343" s="31">
        <v>398</v>
      </c>
      <c r="N343" s="31">
        <v>422</v>
      </c>
      <c r="O343" s="18">
        <f t="shared" si="24"/>
        <v>6.030150753768844E-2</v>
      </c>
    </row>
    <row r="344" spans="2:15" x14ac:dyDescent="0.2">
      <c r="B344" s="56">
        <v>43263</v>
      </c>
      <c r="C344" s="17" t="s">
        <v>1346</v>
      </c>
      <c r="D344" s="17">
        <v>364239</v>
      </c>
      <c r="E344" s="148" t="s">
        <v>674</v>
      </c>
      <c r="F344" s="148"/>
      <c r="G344" s="148"/>
      <c r="H344" s="17" t="s">
        <v>61</v>
      </c>
      <c r="I344" s="51" t="s">
        <v>151</v>
      </c>
      <c r="J344" s="88"/>
      <c r="K344" s="51" t="s">
        <v>991</v>
      </c>
      <c r="L344" s="88"/>
      <c r="M344" s="31">
        <v>313</v>
      </c>
      <c r="N344" s="31">
        <v>295</v>
      </c>
      <c r="O344" s="18">
        <f t="shared" si="24"/>
        <v>5.7507987220447282E-2</v>
      </c>
    </row>
    <row r="345" spans="2:15" x14ac:dyDescent="0.2">
      <c r="B345" s="56">
        <v>43108</v>
      </c>
      <c r="C345" s="17" t="s">
        <v>1347</v>
      </c>
      <c r="D345" s="17">
        <v>348230</v>
      </c>
      <c r="E345" s="148" t="s">
        <v>374</v>
      </c>
      <c r="F345" s="148"/>
      <c r="G345" s="148"/>
      <c r="H345" s="17" t="s">
        <v>61</v>
      </c>
      <c r="I345" s="51" t="s">
        <v>151</v>
      </c>
      <c r="J345" s="88"/>
      <c r="K345" s="51" t="s">
        <v>967</v>
      </c>
      <c r="L345" s="88"/>
      <c r="M345" s="31">
        <v>297</v>
      </c>
      <c r="N345" s="31">
        <v>366</v>
      </c>
      <c r="O345" s="18">
        <f t="shared" si="24"/>
        <v>0.23232323232323232</v>
      </c>
    </row>
    <row r="346" spans="2:15" x14ac:dyDescent="0.2">
      <c r="B346" s="56">
        <v>43250</v>
      </c>
      <c r="C346" s="17" t="s">
        <v>1348</v>
      </c>
      <c r="D346" s="17">
        <v>347824</v>
      </c>
      <c r="E346" s="148" t="s">
        <v>141</v>
      </c>
      <c r="F346" s="148"/>
      <c r="G346" s="148"/>
      <c r="H346" s="17" t="s">
        <v>61</v>
      </c>
      <c r="I346" s="51" t="s">
        <v>89</v>
      </c>
      <c r="J346" s="88"/>
      <c r="K346" s="51" t="s">
        <v>995</v>
      </c>
      <c r="L346" s="88"/>
      <c r="M346" s="31">
        <v>336</v>
      </c>
      <c r="N346" s="31">
        <v>363</v>
      </c>
      <c r="O346" s="18">
        <f t="shared" si="24"/>
        <v>8.0357142857142863E-2</v>
      </c>
    </row>
    <row r="347" spans="2:15" x14ac:dyDescent="0.2">
      <c r="B347" s="56">
        <v>43124</v>
      </c>
      <c r="C347" s="17" t="s">
        <v>1349</v>
      </c>
      <c r="D347" s="17">
        <v>347798</v>
      </c>
      <c r="E347" s="148" t="s">
        <v>647</v>
      </c>
      <c r="F347" s="148"/>
      <c r="G347" s="148"/>
      <c r="H347" s="17" t="s">
        <v>61</v>
      </c>
      <c r="I347" s="51" t="s">
        <v>74</v>
      </c>
      <c r="J347" s="88"/>
      <c r="K347" s="51" t="s">
        <v>989</v>
      </c>
      <c r="L347" s="88"/>
      <c r="M347" s="31">
        <v>197</v>
      </c>
      <c r="N347" s="31">
        <v>140</v>
      </c>
      <c r="O347" s="18">
        <f t="shared" si="24"/>
        <v>0.28934010152284262</v>
      </c>
    </row>
    <row r="349" spans="2:15" x14ac:dyDescent="0.2">
      <c r="B349" s="23" t="s">
        <v>876</v>
      </c>
      <c r="C349" s="5"/>
    </row>
    <row r="350" spans="2:15" x14ac:dyDescent="0.2">
      <c r="B350" s="5"/>
      <c r="C350" s="5"/>
    </row>
    <row r="351" spans="2:15" ht="24" x14ac:dyDescent="0.2">
      <c r="B351" s="151" t="s">
        <v>57</v>
      </c>
      <c r="C351" s="151"/>
      <c r="D351" s="22" t="s">
        <v>988</v>
      </c>
    </row>
    <row r="352" spans="2:15" x14ac:dyDescent="0.2">
      <c r="B352" s="149" t="s">
        <v>60</v>
      </c>
      <c r="C352" s="150"/>
      <c r="D352" s="18">
        <f>IFERROR(AVERAGEIFS($O$331:$O$347,$I$331:$I$347,$B352),0)</f>
        <v>8.0709294963992359E-2</v>
      </c>
    </row>
    <row r="353" spans="2:15" x14ac:dyDescent="0.2">
      <c r="B353" s="149" t="s">
        <v>63</v>
      </c>
      <c r="C353" s="150"/>
      <c r="D353" s="18">
        <f t="shared" ref="D353:D365" si="25">IFERROR(AVERAGEIFS($O$331:$O$347,$I$331:$I$347,$B353),0)</f>
        <v>7.8192716342793234E-2</v>
      </c>
      <c r="F353" s="23" t="s">
        <v>46</v>
      </c>
      <c r="G353" s="5"/>
      <c r="H353" s="5"/>
      <c r="I353" s="5"/>
      <c r="J353" s="5"/>
      <c r="K353" s="5"/>
      <c r="L353" s="5"/>
      <c r="M353" s="5"/>
      <c r="O353" s="5"/>
    </row>
    <row r="354" spans="2:15" x14ac:dyDescent="0.2">
      <c r="B354" s="149" t="s">
        <v>65</v>
      </c>
      <c r="C354" s="150"/>
      <c r="D354" s="18">
        <f t="shared" si="25"/>
        <v>0</v>
      </c>
      <c r="F354" s="5"/>
      <c r="G354" s="5"/>
      <c r="H354" s="5"/>
      <c r="I354" s="5"/>
      <c r="J354" s="5"/>
      <c r="K354" s="5"/>
      <c r="L354" s="5"/>
      <c r="M354" s="5"/>
      <c r="O354" s="5"/>
    </row>
    <row r="355" spans="2:15" x14ac:dyDescent="0.2">
      <c r="B355" s="149" t="s">
        <v>68</v>
      </c>
      <c r="C355" s="150"/>
      <c r="D355" s="18">
        <f t="shared" si="25"/>
        <v>0</v>
      </c>
      <c r="F355" s="5"/>
      <c r="G355" s="6" t="s">
        <v>47</v>
      </c>
      <c r="H355" s="24"/>
      <c r="I355" s="7" t="s">
        <v>48</v>
      </c>
      <c r="J355" s="27">
        <v>0.2</v>
      </c>
      <c r="L355" s="5"/>
      <c r="M355" s="5"/>
      <c r="O355" s="5"/>
    </row>
    <row r="356" spans="2:15" x14ac:dyDescent="0.2">
      <c r="B356" s="149" t="s">
        <v>70</v>
      </c>
      <c r="C356" s="150"/>
      <c r="D356" s="18">
        <f t="shared" si="25"/>
        <v>0</v>
      </c>
      <c r="F356" s="5"/>
      <c r="G356" s="5"/>
      <c r="H356" s="25"/>
      <c r="I356" s="7" t="s">
        <v>49</v>
      </c>
      <c r="J356" s="27">
        <v>0.1</v>
      </c>
      <c r="K356" s="7" t="s">
        <v>50</v>
      </c>
      <c r="L356" s="7" t="s">
        <v>51</v>
      </c>
      <c r="M356" s="27">
        <v>0.2</v>
      </c>
    </row>
    <row r="357" spans="2:15" x14ac:dyDescent="0.2">
      <c r="B357" s="149" t="s">
        <v>72</v>
      </c>
      <c r="C357" s="150"/>
      <c r="D357" s="18">
        <f t="shared" si="25"/>
        <v>0</v>
      </c>
      <c r="F357" s="5"/>
      <c r="G357" s="5"/>
      <c r="H357" s="26"/>
      <c r="I357" s="7" t="s">
        <v>52</v>
      </c>
      <c r="J357" s="27">
        <v>0.1</v>
      </c>
      <c r="L357" s="5"/>
      <c r="M357" s="5"/>
      <c r="O357" s="5"/>
    </row>
    <row r="358" spans="2:15" x14ac:dyDescent="0.2">
      <c r="B358" s="149" t="s">
        <v>74</v>
      </c>
      <c r="C358" s="150"/>
      <c r="D358" s="18">
        <f t="shared" si="25"/>
        <v>0.2189881261375779</v>
      </c>
    </row>
    <row r="359" spans="2:15" x14ac:dyDescent="0.2">
      <c r="B359" s="149" t="s">
        <v>76</v>
      </c>
      <c r="C359" s="150"/>
      <c r="D359" s="18">
        <f t="shared" si="25"/>
        <v>0</v>
      </c>
    </row>
    <row r="360" spans="2:15" x14ac:dyDescent="0.2">
      <c r="B360" s="149" t="s">
        <v>80</v>
      </c>
      <c r="C360" s="150"/>
      <c r="D360" s="18">
        <f t="shared" si="25"/>
        <v>0</v>
      </c>
    </row>
    <row r="361" spans="2:15" x14ac:dyDescent="0.2">
      <c r="B361" s="149" t="s">
        <v>82</v>
      </c>
      <c r="C361" s="150"/>
      <c r="D361" s="18">
        <f t="shared" si="25"/>
        <v>9.6638655462184878E-2</v>
      </c>
    </row>
    <row r="362" spans="2:15" x14ac:dyDescent="0.2">
      <c r="B362" s="149" t="s">
        <v>89</v>
      </c>
      <c r="C362" s="150"/>
      <c r="D362" s="18">
        <f t="shared" si="25"/>
        <v>4.5934541227549086E-2</v>
      </c>
    </row>
    <row r="363" spans="2:15" x14ac:dyDescent="0.2">
      <c r="B363" s="149" t="s">
        <v>103</v>
      </c>
      <c r="C363" s="150"/>
      <c r="D363" s="18">
        <f t="shared" si="25"/>
        <v>0.28767123287671231</v>
      </c>
    </row>
    <row r="364" spans="2:15" x14ac:dyDescent="0.2">
      <c r="B364" s="149" t="s">
        <v>151</v>
      </c>
      <c r="C364" s="150"/>
      <c r="D364" s="18">
        <f t="shared" si="25"/>
        <v>0.14491560977183982</v>
      </c>
    </row>
    <row r="365" spans="2:15" x14ac:dyDescent="0.2">
      <c r="B365" s="149" t="s">
        <v>201</v>
      </c>
      <c r="C365" s="150"/>
      <c r="D365" s="18">
        <f t="shared" si="25"/>
        <v>0</v>
      </c>
    </row>
    <row r="367" spans="2:15" x14ac:dyDescent="0.2">
      <c r="B367" s="23" t="s">
        <v>999</v>
      </c>
    </row>
    <row r="369" spans="2:13" ht="24" x14ac:dyDescent="0.2">
      <c r="B369" s="151" t="s">
        <v>983</v>
      </c>
      <c r="C369" s="151"/>
      <c r="D369" s="22" t="s">
        <v>988</v>
      </c>
    </row>
    <row r="370" spans="2:13" x14ac:dyDescent="0.2">
      <c r="B370" s="149" t="s">
        <v>962</v>
      </c>
      <c r="C370" s="150"/>
      <c r="D370" s="18">
        <f>IFERROR(AVERAGEIFS($O$331:$O$347,$K$331:$K$347,$B370),0)</f>
        <v>0.11051574375883715</v>
      </c>
    </row>
    <row r="371" spans="2:13" x14ac:dyDescent="0.2">
      <c r="B371" s="149" t="s">
        <v>965</v>
      </c>
      <c r="C371" s="150"/>
      <c r="D371" s="18">
        <f t="shared" ref="D371:D382" si="26">IFERROR(AVERAGEIFS($O$331:$O$347,$K$331:$K$347,$B371),0)</f>
        <v>6.6294255952128497E-2</v>
      </c>
      <c r="F371" s="23" t="s">
        <v>46</v>
      </c>
      <c r="G371" s="5"/>
      <c r="H371" s="5"/>
      <c r="I371" s="5"/>
      <c r="J371" s="5"/>
      <c r="K371" s="5"/>
      <c r="L371" s="5"/>
      <c r="M371" s="5"/>
    </row>
    <row r="372" spans="2:13" x14ac:dyDescent="0.2">
      <c r="B372" s="149" t="s">
        <v>967</v>
      </c>
      <c r="C372" s="150"/>
      <c r="D372" s="18">
        <f t="shared" si="26"/>
        <v>0.23232323232323232</v>
      </c>
      <c r="F372" s="5"/>
      <c r="G372" s="5"/>
      <c r="H372" s="5"/>
      <c r="I372" s="5"/>
      <c r="J372" s="5"/>
      <c r="K372" s="5"/>
      <c r="L372" s="5"/>
      <c r="M372" s="5"/>
    </row>
    <row r="373" spans="2:13" x14ac:dyDescent="0.2">
      <c r="B373" s="149" t="s">
        <v>989</v>
      </c>
      <c r="C373" s="150"/>
      <c r="D373" s="18">
        <f t="shared" si="26"/>
        <v>0.15369307731920842</v>
      </c>
      <c r="F373" s="5"/>
      <c r="G373" s="6" t="s">
        <v>47</v>
      </c>
      <c r="H373" s="24"/>
      <c r="I373" s="7" t="s">
        <v>48</v>
      </c>
      <c r="J373" s="27">
        <v>0.2</v>
      </c>
      <c r="L373" s="5"/>
      <c r="M373" s="5"/>
    </row>
    <row r="374" spans="2:13" x14ac:dyDescent="0.2">
      <c r="B374" s="149" t="s">
        <v>990</v>
      </c>
      <c r="C374" s="150"/>
      <c r="D374" s="18">
        <f t="shared" si="26"/>
        <v>0.17787816962984551</v>
      </c>
      <c r="F374" s="5"/>
      <c r="G374" s="5"/>
      <c r="H374" s="25"/>
      <c r="I374" s="7" t="s">
        <v>49</v>
      </c>
      <c r="J374" s="27">
        <v>0.1</v>
      </c>
      <c r="K374" s="7" t="s">
        <v>50</v>
      </c>
      <c r="L374" s="7" t="s">
        <v>51</v>
      </c>
      <c r="M374" s="27">
        <v>0.2</v>
      </c>
    </row>
    <row r="375" spans="2:13" x14ac:dyDescent="0.2">
      <c r="B375" s="149" t="s">
        <v>991</v>
      </c>
      <c r="C375" s="150"/>
      <c r="D375" s="18">
        <f t="shared" si="26"/>
        <v>5.7507987220447282E-2</v>
      </c>
      <c r="F375" s="5"/>
      <c r="G375" s="5"/>
      <c r="H375" s="26"/>
      <c r="I375" s="7" t="s">
        <v>52</v>
      </c>
      <c r="J375" s="27">
        <v>0.1</v>
      </c>
      <c r="L375" s="5"/>
      <c r="M375" s="5"/>
    </row>
    <row r="376" spans="2:13" x14ac:dyDescent="0.2">
      <c r="B376" s="149" t="s">
        <v>992</v>
      </c>
      <c r="C376" s="150"/>
      <c r="D376" s="18">
        <f t="shared" si="26"/>
        <v>9.6463022508038593E-3</v>
      </c>
    </row>
    <row r="377" spans="2:13" x14ac:dyDescent="0.2">
      <c r="B377" s="149" t="s">
        <v>993</v>
      </c>
      <c r="C377" s="150"/>
      <c r="D377" s="18">
        <f t="shared" si="26"/>
        <v>0</v>
      </c>
    </row>
    <row r="378" spans="2:13" x14ac:dyDescent="0.2">
      <c r="B378" s="149" t="s">
        <v>994</v>
      </c>
      <c r="C378" s="150"/>
      <c r="D378" s="18">
        <f t="shared" si="26"/>
        <v>0</v>
      </c>
    </row>
    <row r="379" spans="2:13" x14ac:dyDescent="0.2">
      <c r="B379" s="149" t="s">
        <v>995</v>
      </c>
      <c r="C379" s="150"/>
      <c r="D379" s="18">
        <f t="shared" si="26"/>
        <v>8.0357142857142863E-2</v>
      </c>
    </row>
    <row r="380" spans="2:13" x14ac:dyDescent="0.2">
      <c r="B380" s="149" t="s">
        <v>996</v>
      </c>
      <c r="C380" s="150"/>
      <c r="D380" s="18">
        <f t="shared" si="26"/>
        <v>0</v>
      </c>
    </row>
    <row r="381" spans="2:13" x14ac:dyDescent="0.2">
      <c r="B381" s="149" t="s">
        <v>997</v>
      </c>
      <c r="C381" s="150"/>
      <c r="D381" s="18">
        <f t="shared" si="26"/>
        <v>0</v>
      </c>
    </row>
    <row r="382" spans="2:13" x14ac:dyDescent="0.2">
      <c r="B382" s="149" t="s">
        <v>998</v>
      </c>
      <c r="C382" s="150"/>
      <c r="D382" s="18">
        <f t="shared" si="26"/>
        <v>0</v>
      </c>
    </row>
    <row r="384" spans="2:13" x14ac:dyDescent="0.2">
      <c r="B384" s="23" t="s">
        <v>897</v>
      </c>
    </row>
    <row r="386" spans="2:15" s="16" customFormat="1" ht="36" x14ac:dyDescent="0.25">
      <c r="B386" s="41" t="s">
        <v>984</v>
      </c>
      <c r="C386" s="41" t="s">
        <v>985</v>
      </c>
      <c r="D386" s="41" t="s">
        <v>1311</v>
      </c>
      <c r="E386" s="151" t="s">
        <v>1027</v>
      </c>
      <c r="F386" s="151"/>
      <c r="G386" s="151"/>
      <c r="H386" s="41" t="s">
        <v>91</v>
      </c>
      <c r="I386" s="151" t="s">
        <v>875</v>
      </c>
      <c r="J386" s="151"/>
      <c r="K386" s="151" t="s">
        <v>983</v>
      </c>
      <c r="L386" s="151"/>
      <c r="M386" s="41" t="s">
        <v>986</v>
      </c>
      <c r="N386" s="41" t="s">
        <v>987</v>
      </c>
      <c r="O386" s="22" t="s">
        <v>988</v>
      </c>
    </row>
    <row r="387" spans="2:15" x14ac:dyDescent="0.2">
      <c r="B387" s="56">
        <v>43194</v>
      </c>
      <c r="C387" s="17" t="s">
        <v>1350</v>
      </c>
      <c r="D387" s="17">
        <v>348565</v>
      </c>
      <c r="E387" s="148" t="s">
        <v>400</v>
      </c>
      <c r="F387" s="148"/>
      <c r="G387" s="148"/>
      <c r="H387" s="17" t="s">
        <v>61</v>
      </c>
      <c r="I387" s="51" t="s">
        <v>103</v>
      </c>
      <c r="J387" s="88"/>
      <c r="K387" s="51" t="s">
        <v>965</v>
      </c>
      <c r="L387" s="88"/>
      <c r="M387" s="31">
        <v>497</v>
      </c>
      <c r="N387" s="31">
        <v>552</v>
      </c>
      <c r="O387" s="18">
        <f t="shared" ref="O387:O403" si="27">IFERROR(ABS((M387-N387)/M387),0)</f>
        <v>0.11066398390342053</v>
      </c>
    </row>
    <row r="388" spans="2:15" x14ac:dyDescent="0.2">
      <c r="B388" s="56">
        <v>43188</v>
      </c>
      <c r="C388" s="17" t="s">
        <v>1351</v>
      </c>
      <c r="D388" s="17">
        <v>348518</v>
      </c>
      <c r="E388" s="148" t="s">
        <v>796</v>
      </c>
      <c r="F388" s="148"/>
      <c r="G388" s="148"/>
      <c r="H388" s="17" t="s">
        <v>61</v>
      </c>
      <c r="I388" s="51" t="s">
        <v>103</v>
      </c>
      <c r="J388" s="88"/>
      <c r="K388" s="51" t="s">
        <v>997</v>
      </c>
      <c r="L388" s="88"/>
      <c r="M388" s="31">
        <v>373</v>
      </c>
      <c r="N388" s="31">
        <v>478</v>
      </c>
      <c r="O388" s="18">
        <f t="shared" si="27"/>
        <v>0.28150134048257375</v>
      </c>
    </row>
    <row r="389" spans="2:15" x14ac:dyDescent="0.2">
      <c r="B389" s="56">
        <v>43291</v>
      </c>
      <c r="C389" s="17" t="s">
        <v>1352</v>
      </c>
      <c r="D389" s="17">
        <v>347814</v>
      </c>
      <c r="E389" s="148" t="s">
        <v>88</v>
      </c>
      <c r="F389" s="148"/>
      <c r="G389" s="148"/>
      <c r="H389" s="17" t="s">
        <v>61</v>
      </c>
      <c r="I389" s="51" t="s">
        <v>89</v>
      </c>
      <c r="J389" s="88"/>
      <c r="K389" s="51" t="s">
        <v>992</v>
      </c>
      <c r="L389" s="88"/>
      <c r="M389" s="31">
        <v>280</v>
      </c>
      <c r="N389" s="31">
        <v>213</v>
      </c>
      <c r="O389" s="18">
        <f t="shared" si="27"/>
        <v>0.2392857142857143</v>
      </c>
    </row>
    <row r="390" spans="2:15" x14ac:dyDescent="0.2">
      <c r="B390" s="56">
        <v>43306</v>
      </c>
      <c r="C390" s="17" t="s">
        <v>1353</v>
      </c>
      <c r="D390" s="17">
        <v>348208</v>
      </c>
      <c r="E390" s="148" t="s">
        <v>382</v>
      </c>
      <c r="F390" s="148"/>
      <c r="G390" s="148"/>
      <c r="H390" s="17" t="s">
        <v>61</v>
      </c>
      <c r="I390" s="51" t="s">
        <v>151</v>
      </c>
      <c r="J390" s="88"/>
      <c r="K390" s="51" t="s">
        <v>965</v>
      </c>
      <c r="L390" s="88"/>
      <c r="M390" s="31">
        <v>457</v>
      </c>
      <c r="N390" s="31">
        <v>416</v>
      </c>
      <c r="O390" s="18">
        <f t="shared" si="27"/>
        <v>8.9715536105032828E-2</v>
      </c>
    </row>
    <row r="391" spans="2:15" x14ac:dyDescent="0.2">
      <c r="B391" s="56">
        <v>43106</v>
      </c>
      <c r="C391" s="17" t="s">
        <v>1354</v>
      </c>
      <c r="D391" s="17">
        <v>362722</v>
      </c>
      <c r="E391" s="148" t="s">
        <v>502</v>
      </c>
      <c r="F391" s="148"/>
      <c r="G391" s="148"/>
      <c r="H391" s="17" t="s">
        <v>61</v>
      </c>
      <c r="I391" s="51" t="s">
        <v>60</v>
      </c>
      <c r="J391" s="88"/>
      <c r="K391" s="51" t="s">
        <v>965</v>
      </c>
      <c r="L391" s="88"/>
      <c r="M391" s="31">
        <v>211</v>
      </c>
      <c r="N391" s="31">
        <v>271</v>
      </c>
      <c r="O391" s="18">
        <f t="shared" si="27"/>
        <v>0.28436018957345971</v>
      </c>
    </row>
    <row r="392" spans="2:15" x14ac:dyDescent="0.2">
      <c r="B392" s="56">
        <v>43262</v>
      </c>
      <c r="C392" s="17" t="s">
        <v>1355</v>
      </c>
      <c r="D392" s="17">
        <v>347889</v>
      </c>
      <c r="E392" s="148" t="s">
        <v>215</v>
      </c>
      <c r="F392" s="148"/>
      <c r="G392" s="148"/>
      <c r="H392" s="17" t="s">
        <v>61</v>
      </c>
      <c r="I392" s="51" t="s">
        <v>76</v>
      </c>
      <c r="J392" s="88"/>
      <c r="K392" s="51" t="s">
        <v>992</v>
      </c>
      <c r="L392" s="88"/>
      <c r="M392" s="31">
        <v>102</v>
      </c>
      <c r="N392" s="31">
        <v>118</v>
      </c>
      <c r="O392" s="18">
        <f t="shared" si="27"/>
        <v>0.15686274509803921</v>
      </c>
    </row>
    <row r="393" spans="2:15" x14ac:dyDescent="0.2">
      <c r="B393" s="56">
        <v>43274</v>
      </c>
      <c r="C393" s="17" t="s">
        <v>1356</v>
      </c>
      <c r="D393" s="17">
        <v>347983</v>
      </c>
      <c r="E393" s="148" t="s">
        <v>81</v>
      </c>
      <c r="F393" s="148"/>
      <c r="G393" s="148"/>
      <c r="H393" s="17" t="s">
        <v>61</v>
      </c>
      <c r="I393" s="51" t="s">
        <v>82</v>
      </c>
      <c r="J393" s="88"/>
      <c r="K393" s="51" t="s">
        <v>989</v>
      </c>
      <c r="L393" s="88"/>
      <c r="M393" s="31">
        <v>168</v>
      </c>
      <c r="N393" s="31">
        <v>214</v>
      </c>
      <c r="O393" s="18">
        <f t="shared" si="27"/>
        <v>0.27380952380952384</v>
      </c>
    </row>
    <row r="394" spans="2:15" x14ac:dyDescent="0.2">
      <c r="B394" s="56">
        <v>43179</v>
      </c>
      <c r="C394" s="17" t="s">
        <v>1357</v>
      </c>
      <c r="D394" s="17">
        <v>348536</v>
      </c>
      <c r="E394" s="148" t="s">
        <v>106</v>
      </c>
      <c r="F394" s="148"/>
      <c r="G394" s="148"/>
      <c r="H394" s="17" t="s">
        <v>61</v>
      </c>
      <c r="I394" s="51" t="s">
        <v>103</v>
      </c>
      <c r="J394" s="88"/>
      <c r="K394" s="51" t="s">
        <v>991</v>
      </c>
      <c r="L394" s="88"/>
      <c r="M394" s="31">
        <v>278</v>
      </c>
      <c r="N394" s="31">
        <v>320</v>
      </c>
      <c r="O394" s="18">
        <f t="shared" si="27"/>
        <v>0.15107913669064749</v>
      </c>
    </row>
    <row r="395" spans="2:15" x14ac:dyDescent="0.2">
      <c r="B395" s="56">
        <v>43130</v>
      </c>
      <c r="C395" s="17" t="s">
        <v>1358</v>
      </c>
      <c r="D395" s="17">
        <v>348342</v>
      </c>
      <c r="E395" s="148" t="s">
        <v>83</v>
      </c>
      <c r="F395" s="148"/>
      <c r="G395" s="148"/>
      <c r="H395" s="17" t="s">
        <v>61</v>
      </c>
      <c r="I395" s="51" t="s">
        <v>82</v>
      </c>
      <c r="J395" s="88"/>
      <c r="K395" s="51" t="s">
        <v>965</v>
      </c>
      <c r="L395" s="88"/>
      <c r="M395" s="31">
        <v>429</v>
      </c>
      <c r="N395" s="31">
        <v>361</v>
      </c>
      <c r="O395" s="18">
        <f t="shared" si="27"/>
        <v>0.1585081585081585</v>
      </c>
    </row>
    <row r="396" spans="2:15" x14ac:dyDescent="0.2">
      <c r="B396" s="56">
        <v>43317</v>
      </c>
      <c r="C396" s="17" t="s">
        <v>1359</v>
      </c>
      <c r="D396" s="17">
        <v>364241</v>
      </c>
      <c r="E396" s="148" t="s">
        <v>682</v>
      </c>
      <c r="F396" s="148"/>
      <c r="G396" s="148"/>
      <c r="H396" s="17" t="s">
        <v>61</v>
      </c>
      <c r="I396" s="51" t="s">
        <v>60</v>
      </c>
      <c r="J396" s="88"/>
      <c r="K396" s="51" t="s">
        <v>967</v>
      </c>
      <c r="L396" s="88"/>
      <c r="M396" s="31">
        <v>277</v>
      </c>
      <c r="N396" s="31">
        <v>241</v>
      </c>
      <c r="O396" s="18">
        <f t="shared" si="27"/>
        <v>0.1299638989169675</v>
      </c>
    </row>
    <row r="397" spans="2:15" x14ac:dyDescent="0.2">
      <c r="B397" s="56">
        <v>43155</v>
      </c>
      <c r="C397" s="17" t="s">
        <v>1360</v>
      </c>
      <c r="D397" s="17">
        <v>347568</v>
      </c>
      <c r="E397" s="148" t="s">
        <v>542</v>
      </c>
      <c r="F397" s="148"/>
      <c r="G397" s="148"/>
      <c r="H397" s="17" t="s">
        <v>61</v>
      </c>
      <c r="I397" s="51" t="s">
        <v>74</v>
      </c>
      <c r="J397" s="88"/>
      <c r="K397" s="51" t="s">
        <v>993</v>
      </c>
      <c r="L397" s="88"/>
      <c r="M397" s="31">
        <v>223</v>
      </c>
      <c r="N397" s="31">
        <v>174</v>
      </c>
      <c r="O397" s="18">
        <f t="shared" si="27"/>
        <v>0.21973094170403587</v>
      </c>
    </row>
    <row r="398" spans="2:15" x14ac:dyDescent="0.2">
      <c r="B398" s="56">
        <v>43190</v>
      </c>
      <c r="C398" s="17" t="s">
        <v>1361</v>
      </c>
      <c r="D398" s="17">
        <v>348231</v>
      </c>
      <c r="E398" s="148" t="s">
        <v>614</v>
      </c>
      <c r="F398" s="148"/>
      <c r="G398" s="148"/>
      <c r="H398" s="17" t="s">
        <v>61</v>
      </c>
      <c r="I398" s="51" t="s">
        <v>65</v>
      </c>
      <c r="J398" s="88"/>
      <c r="K398" s="51" t="s">
        <v>990</v>
      </c>
      <c r="L398" s="88"/>
      <c r="M398" s="31">
        <v>205</v>
      </c>
      <c r="N398" s="31">
        <v>164</v>
      </c>
      <c r="O398" s="18">
        <f t="shared" si="27"/>
        <v>0.2</v>
      </c>
    </row>
    <row r="399" spans="2:15" x14ac:dyDescent="0.2">
      <c r="B399" s="56">
        <v>43114</v>
      </c>
      <c r="C399" s="17" t="s">
        <v>1362</v>
      </c>
      <c r="D399" s="17">
        <v>348772</v>
      </c>
      <c r="E399" s="148" t="s">
        <v>289</v>
      </c>
      <c r="F399" s="148"/>
      <c r="G399" s="148"/>
      <c r="H399" s="17" t="s">
        <v>61</v>
      </c>
      <c r="I399" s="51" t="s">
        <v>60</v>
      </c>
      <c r="J399" s="88"/>
      <c r="K399" s="51" t="s">
        <v>996</v>
      </c>
      <c r="L399" s="88"/>
      <c r="M399" s="31">
        <v>295</v>
      </c>
      <c r="N399" s="31">
        <v>281</v>
      </c>
      <c r="O399" s="18">
        <f t="shared" si="27"/>
        <v>4.7457627118644069E-2</v>
      </c>
    </row>
    <row r="400" spans="2:15" x14ac:dyDescent="0.2">
      <c r="B400" s="56">
        <v>43231</v>
      </c>
      <c r="C400" s="17" t="s">
        <v>1363</v>
      </c>
      <c r="D400" s="17">
        <v>348495</v>
      </c>
      <c r="E400" s="148" t="s">
        <v>516</v>
      </c>
      <c r="F400" s="148"/>
      <c r="G400" s="148"/>
      <c r="H400" s="17" t="s">
        <v>61</v>
      </c>
      <c r="I400" s="51" t="s">
        <v>103</v>
      </c>
      <c r="J400" s="88"/>
      <c r="K400" s="51" t="s">
        <v>997</v>
      </c>
      <c r="L400" s="88"/>
      <c r="M400" s="31">
        <v>469</v>
      </c>
      <c r="N400" s="31">
        <v>446</v>
      </c>
      <c r="O400" s="18">
        <f t="shared" si="27"/>
        <v>4.9040511727078892E-2</v>
      </c>
    </row>
    <row r="401" spans="2:15" x14ac:dyDescent="0.2">
      <c r="B401" s="56">
        <v>43327</v>
      </c>
      <c r="C401" s="17" t="s">
        <v>1364</v>
      </c>
      <c r="D401" s="17">
        <v>348867</v>
      </c>
      <c r="E401" s="148" t="s">
        <v>611</v>
      </c>
      <c r="F401" s="148"/>
      <c r="G401" s="148"/>
      <c r="H401" s="17" t="s">
        <v>61</v>
      </c>
      <c r="I401" s="51" t="s">
        <v>60</v>
      </c>
      <c r="J401" s="88"/>
      <c r="K401" s="51" t="s">
        <v>962</v>
      </c>
      <c r="L401" s="88"/>
      <c r="M401" s="31">
        <v>207</v>
      </c>
      <c r="N401" s="31">
        <v>210</v>
      </c>
      <c r="O401" s="18">
        <f t="shared" si="27"/>
        <v>1.4492753623188406E-2</v>
      </c>
    </row>
    <row r="402" spans="2:15" x14ac:dyDescent="0.2">
      <c r="B402" s="56">
        <v>43137</v>
      </c>
      <c r="C402" s="17" t="s">
        <v>1365</v>
      </c>
      <c r="D402" s="17">
        <v>348847</v>
      </c>
      <c r="E402" s="148" t="s">
        <v>179</v>
      </c>
      <c r="F402" s="148"/>
      <c r="G402" s="148"/>
      <c r="H402" s="17" t="s">
        <v>61</v>
      </c>
      <c r="I402" s="51" t="s">
        <v>60</v>
      </c>
      <c r="J402" s="88"/>
      <c r="K402" s="51" t="s">
        <v>990</v>
      </c>
      <c r="L402" s="88"/>
      <c r="M402" s="31">
        <v>222</v>
      </c>
      <c r="N402" s="31">
        <v>196</v>
      </c>
      <c r="O402" s="18">
        <f t="shared" si="27"/>
        <v>0.11711711711711711</v>
      </c>
    </row>
    <row r="403" spans="2:15" x14ac:dyDescent="0.2">
      <c r="B403" s="56">
        <v>43250</v>
      </c>
      <c r="C403" s="17" t="s">
        <v>1366</v>
      </c>
      <c r="D403" s="17">
        <v>347587</v>
      </c>
      <c r="E403" s="148" t="s">
        <v>566</v>
      </c>
      <c r="F403" s="148"/>
      <c r="G403" s="148"/>
      <c r="H403" s="17" t="s">
        <v>61</v>
      </c>
      <c r="I403" s="51" t="s">
        <v>74</v>
      </c>
      <c r="J403" s="88"/>
      <c r="K403" s="51" t="s">
        <v>994</v>
      </c>
      <c r="L403" s="88"/>
      <c r="M403" s="31">
        <v>209</v>
      </c>
      <c r="N403" s="31">
        <v>172</v>
      </c>
      <c r="O403" s="18">
        <f t="shared" si="27"/>
        <v>0.17703349282296652</v>
      </c>
    </row>
    <row r="405" spans="2:15" x14ac:dyDescent="0.2">
      <c r="B405" s="23" t="s">
        <v>876</v>
      </c>
      <c r="C405" s="5"/>
    </row>
    <row r="406" spans="2:15" x14ac:dyDescent="0.2">
      <c r="B406" s="5"/>
      <c r="C406" s="5"/>
    </row>
    <row r="407" spans="2:15" ht="24" x14ac:dyDescent="0.2">
      <c r="B407" s="151" t="s">
        <v>57</v>
      </c>
      <c r="C407" s="151"/>
      <c r="D407" s="22" t="s">
        <v>988</v>
      </c>
    </row>
    <row r="408" spans="2:15" x14ac:dyDescent="0.2">
      <c r="B408" s="149" t="s">
        <v>60</v>
      </c>
      <c r="C408" s="150"/>
      <c r="D408" s="18">
        <f>IFERROR(AVERAGEIFS($O$387:$O$403,$I$387:$I$403,$B408),0)</f>
        <v>0.11867831726987536</v>
      </c>
    </row>
    <row r="409" spans="2:15" x14ac:dyDescent="0.2">
      <c r="B409" s="149" t="s">
        <v>63</v>
      </c>
      <c r="C409" s="150"/>
      <c r="D409" s="18">
        <f t="shared" ref="D409:D421" si="28">IFERROR(AVERAGEIFS($O$387:$O$403,$I$387:$I$403,$B409),0)</f>
        <v>0</v>
      </c>
      <c r="F409" s="23" t="s">
        <v>46</v>
      </c>
      <c r="G409" s="5"/>
      <c r="H409" s="5"/>
      <c r="I409" s="5"/>
      <c r="J409" s="5"/>
      <c r="K409" s="5"/>
      <c r="L409" s="5"/>
      <c r="M409" s="5"/>
      <c r="O409" s="5"/>
    </row>
    <row r="410" spans="2:15" x14ac:dyDescent="0.2">
      <c r="B410" s="149" t="s">
        <v>65</v>
      </c>
      <c r="C410" s="150"/>
      <c r="D410" s="18">
        <f t="shared" si="28"/>
        <v>0.2</v>
      </c>
      <c r="F410" s="5"/>
      <c r="G410" s="5"/>
      <c r="H410" s="5"/>
      <c r="I410" s="5"/>
      <c r="J410" s="5"/>
      <c r="K410" s="5"/>
      <c r="L410" s="5"/>
      <c r="M410" s="5"/>
      <c r="O410" s="5"/>
    </row>
    <row r="411" spans="2:15" x14ac:dyDescent="0.2">
      <c r="B411" s="149" t="s">
        <v>68</v>
      </c>
      <c r="C411" s="150"/>
      <c r="D411" s="18">
        <f t="shared" si="28"/>
        <v>0</v>
      </c>
      <c r="F411" s="5"/>
      <c r="G411" s="6" t="s">
        <v>47</v>
      </c>
      <c r="H411" s="24"/>
      <c r="I411" s="7" t="s">
        <v>48</v>
      </c>
      <c r="J411" s="27">
        <v>0.2</v>
      </c>
      <c r="L411" s="5"/>
      <c r="M411" s="5"/>
      <c r="O411" s="5"/>
    </row>
    <row r="412" spans="2:15" x14ac:dyDescent="0.2">
      <c r="B412" s="149" t="s">
        <v>70</v>
      </c>
      <c r="C412" s="150"/>
      <c r="D412" s="18">
        <f t="shared" si="28"/>
        <v>0</v>
      </c>
      <c r="F412" s="5"/>
      <c r="G412" s="5"/>
      <c r="H412" s="25"/>
      <c r="I412" s="7" t="s">
        <v>49</v>
      </c>
      <c r="J412" s="27">
        <v>0.1</v>
      </c>
      <c r="K412" s="7" t="s">
        <v>50</v>
      </c>
      <c r="L412" s="7" t="s">
        <v>51</v>
      </c>
      <c r="M412" s="27">
        <v>0.2</v>
      </c>
    </row>
    <row r="413" spans="2:15" x14ac:dyDescent="0.2">
      <c r="B413" s="149" t="s">
        <v>72</v>
      </c>
      <c r="C413" s="150"/>
      <c r="D413" s="18">
        <f t="shared" si="28"/>
        <v>0</v>
      </c>
      <c r="F413" s="5"/>
      <c r="G413" s="5"/>
      <c r="H413" s="26"/>
      <c r="I413" s="7" t="s">
        <v>52</v>
      </c>
      <c r="J413" s="27">
        <v>0.1</v>
      </c>
      <c r="L413" s="5"/>
      <c r="M413" s="5"/>
      <c r="O413" s="5"/>
    </row>
    <row r="414" spans="2:15" x14ac:dyDescent="0.2">
      <c r="B414" s="149" t="s">
        <v>74</v>
      </c>
      <c r="C414" s="150"/>
      <c r="D414" s="18">
        <f t="shared" si="28"/>
        <v>0.19838221726350119</v>
      </c>
    </row>
    <row r="415" spans="2:15" x14ac:dyDescent="0.2">
      <c r="B415" s="149" t="s">
        <v>76</v>
      </c>
      <c r="C415" s="150"/>
      <c r="D415" s="18">
        <f t="shared" si="28"/>
        <v>0.15686274509803921</v>
      </c>
    </row>
    <row r="416" spans="2:15" x14ac:dyDescent="0.2">
      <c r="B416" s="149" t="s">
        <v>80</v>
      </c>
      <c r="C416" s="150"/>
      <c r="D416" s="18">
        <f t="shared" si="28"/>
        <v>0</v>
      </c>
    </row>
    <row r="417" spans="2:13" x14ac:dyDescent="0.2">
      <c r="B417" s="149" t="s">
        <v>82</v>
      </c>
      <c r="C417" s="150"/>
      <c r="D417" s="18">
        <f t="shared" si="28"/>
        <v>0.21615884115884115</v>
      </c>
    </row>
    <row r="418" spans="2:13" x14ac:dyDescent="0.2">
      <c r="B418" s="149" t="s">
        <v>89</v>
      </c>
      <c r="C418" s="150"/>
      <c r="D418" s="18">
        <f t="shared" si="28"/>
        <v>0.2392857142857143</v>
      </c>
    </row>
    <row r="419" spans="2:13" x14ac:dyDescent="0.2">
      <c r="B419" s="149" t="s">
        <v>103</v>
      </c>
      <c r="C419" s="150"/>
      <c r="D419" s="18">
        <f t="shared" si="28"/>
        <v>0.14807124320093018</v>
      </c>
    </row>
    <row r="420" spans="2:13" x14ac:dyDescent="0.2">
      <c r="B420" s="149" t="s">
        <v>151</v>
      </c>
      <c r="C420" s="150"/>
      <c r="D420" s="18">
        <f t="shared" si="28"/>
        <v>8.9715536105032828E-2</v>
      </c>
    </row>
    <row r="421" spans="2:13" x14ac:dyDescent="0.2">
      <c r="B421" s="149" t="s">
        <v>201</v>
      </c>
      <c r="C421" s="150"/>
      <c r="D421" s="18">
        <f t="shared" si="28"/>
        <v>0</v>
      </c>
    </row>
    <row r="423" spans="2:13" x14ac:dyDescent="0.2">
      <c r="B423" s="23" t="s">
        <v>999</v>
      </c>
    </row>
    <row r="425" spans="2:13" ht="24" x14ac:dyDescent="0.2">
      <c r="B425" s="151" t="s">
        <v>983</v>
      </c>
      <c r="C425" s="151"/>
      <c r="D425" s="22" t="s">
        <v>988</v>
      </c>
    </row>
    <row r="426" spans="2:13" x14ac:dyDescent="0.2">
      <c r="B426" s="149" t="s">
        <v>962</v>
      </c>
      <c r="C426" s="150"/>
      <c r="D426" s="18">
        <f>IFERROR(AVERAGEIFS($O$387:$O$403,$K$387:$K$403,$B426),0)</f>
        <v>1.4492753623188406E-2</v>
      </c>
    </row>
    <row r="427" spans="2:13" x14ac:dyDescent="0.2">
      <c r="B427" s="149" t="s">
        <v>965</v>
      </c>
      <c r="C427" s="150"/>
      <c r="D427" s="18">
        <f t="shared" ref="D427:D438" si="29">IFERROR(AVERAGEIFS($O$387:$O$403,$K$387:$K$403,$B427),0)</f>
        <v>0.16081196702251788</v>
      </c>
      <c r="F427" s="23" t="s">
        <v>46</v>
      </c>
      <c r="G427" s="5"/>
      <c r="H427" s="5"/>
      <c r="I427" s="5"/>
      <c r="J427" s="5"/>
      <c r="K427" s="5"/>
      <c r="L427" s="5"/>
      <c r="M427" s="5"/>
    </row>
    <row r="428" spans="2:13" x14ac:dyDescent="0.2">
      <c r="B428" s="149" t="s">
        <v>967</v>
      </c>
      <c r="C428" s="150"/>
      <c r="D428" s="18">
        <f t="shared" si="29"/>
        <v>0.1299638989169675</v>
      </c>
      <c r="F428" s="5"/>
      <c r="G428" s="5"/>
      <c r="H428" s="5"/>
      <c r="I428" s="5"/>
      <c r="J428" s="5"/>
      <c r="K428" s="5"/>
      <c r="L428" s="5"/>
      <c r="M428" s="5"/>
    </row>
    <row r="429" spans="2:13" x14ac:dyDescent="0.2">
      <c r="B429" s="149" t="s">
        <v>989</v>
      </c>
      <c r="C429" s="150"/>
      <c r="D429" s="18">
        <f t="shared" si="29"/>
        <v>0.27380952380952384</v>
      </c>
      <c r="F429" s="5"/>
      <c r="G429" s="6" t="s">
        <v>47</v>
      </c>
      <c r="H429" s="24"/>
      <c r="I429" s="7" t="s">
        <v>48</v>
      </c>
      <c r="J429" s="27">
        <v>0.2</v>
      </c>
      <c r="L429" s="5"/>
      <c r="M429" s="5"/>
    </row>
    <row r="430" spans="2:13" x14ac:dyDescent="0.2">
      <c r="B430" s="149" t="s">
        <v>990</v>
      </c>
      <c r="C430" s="150"/>
      <c r="D430" s="18">
        <f t="shared" si="29"/>
        <v>0.15855855855855855</v>
      </c>
      <c r="F430" s="5"/>
      <c r="G430" s="5"/>
      <c r="H430" s="25"/>
      <c r="I430" s="7" t="s">
        <v>49</v>
      </c>
      <c r="J430" s="27">
        <v>0.1</v>
      </c>
      <c r="K430" s="7" t="s">
        <v>50</v>
      </c>
      <c r="L430" s="7" t="s">
        <v>51</v>
      </c>
      <c r="M430" s="27">
        <v>0.2</v>
      </c>
    </row>
    <row r="431" spans="2:13" x14ac:dyDescent="0.2">
      <c r="B431" s="149" t="s">
        <v>991</v>
      </c>
      <c r="C431" s="150"/>
      <c r="D431" s="18">
        <f t="shared" si="29"/>
        <v>0.15107913669064749</v>
      </c>
      <c r="F431" s="5"/>
      <c r="G431" s="5"/>
      <c r="H431" s="26"/>
      <c r="I431" s="7" t="s">
        <v>52</v>
      </c>
      <c r="J431" s="27">
        <v>0.1</v>
      </c>
      <c r="L431" s="5"/>
      <c r="M431" s="5"/>
    </row>
    <row r="432" spans="2:13" x14ac:dyDescent="0.2">
      <c r="B432" s="149" t="s">
        <v>992</v>
      </c>
      <c r="C432" s="150"/>
      <c r="D432" s="18">
        <f t="shared" si="29"/>
        <v>0.19807422969187677</v>
      </c>
    </row>
    <row r="433" spans="2:15" x14ac:dyDescent="0.2">
      <c r="B433" s="149" t="s">
        <v>993</v>
      </c>
      <c r="C433" s="150"/>
      <c r="D433" s="18">
        <f t="shared" si="29"/>
        <v>0.21973094170403587</v>
      </c>
    </row>
    <row r="434" spans="2:15" x14ac:dyDescent="0.2">
      <c r="B434" s="149" t="s">
        <v>994</v>
      </c>
      <c r="C434" s="150"/>
      <c r="D434" s="18">
        <f t="shared" si="29"/>
        <v>0.17703349282296652</v>
      </c>
    </row>
    <row r="435" spans="2:15" x14ac:dyDescent="0.2">
      <c r="B435" s="149" t="s">
        <v>995</v>
      </c>
      <c r="C435" s="150"/>
      <c r="D435" s="18">
        <f t="shared" si="29"/>
        <v>0</v>
      </c>
    </row>
    <row r="436" spans="2:15" x14ac:dyDescent="0.2">
      <c r="B436" s="149" t="s">
        <v>996</v>
      </c>
      <c r="C436" s="150"/>
      <c r="D436" s="18">
        <f t="shared" si="29"/>
        <v>4.7457627118644069E-2</v>
      </c>
    </row>
    <row r="437" spans="2:15" x14ac:dyDescent="0.2">
      <c r="B437" s="149" t="s">
        <v>997</v>
      </c>
      <c r="C437" s="150"/>
      <c r="D437" s="18">
        <f t="shared" si="29"/>
        <v>0.16527092610482633</v>
      </c>
    </row>
    <row r="438" spans="2:15" x14ac:dyDescent="0.2">
      <c r="B438" s="149" t="s">
        <v>998</v>
      </c>
      <c r="C438" s="150"/>
      <c r="D438" s="18">
        <f t="shared" si="29"/>
        <v>0</v>
      </c>
    </row>
    <row r="440" spans="2:15" x14ac:dyDescent="0.2">
      <c r="B440" s="23" t="s">
        <v>898</v>
      </c>
    </row>
    <row r="442" spans="2:15" s="16" customFormat="1" ht="36" x14ac:dyDescent="0.25">
      <c r="B442" s="41" t="s">
        <v>984</v>
      </c>
      <c r="C442" s="41" t="s">
        <v>985</v>
      </c>
      <c r="D442" s="41" t="s">
        <v>1311</v>
      </c>
      <c r="E442" s="151" t="s">
        <v>1027</v>
      </c>
      <c r="F442" s="151"/>
      <c r="G442" s="151"/>
      <c r="H442" s="41" t="s">
        <v>91</v>
      </c>
      <c r="I442" s="151" t="s">
        <v>875</v>
      </c>
      <c r="J442" s="151"/>
      <c r="K442" s="151" t="s">
        <v>983</v>
      </c>
      <c r="L442" s="151"/>
      <c r="M442" s="41" t="s">
        <v>986</v>
      </c>
      <c r="N442" s="41" t="s">
        <v>987</v>
      </c>
      <c r="O442" s="22" t="s">
        <v>988</v>
      </c>
    </row>
    <row r="443" spans="2:15" x14ac:dyDescent="0.2">
      <c r="B443" s="56">
        <v>43101</v>
      </c>
      <c r="C443" s="17" t="s">
        <v>1367</v>
      </c>
      <c r="D443" s="17">
        <v>367834</v>
      </c>
      <c r="E443" s="148" t="s">
        <v>808</v>
      </c>
      <c r="F443" s="148"/>
      <c r="G443" s="148"/>
      <c r="H443" s="17" t="s">
        <v>61</v>
      </c>
      <c r="I443" s="51" t="s">
        <v>60</v>
      </c>
      <c r="J443" s="88"/>
      <c r="K443" s="51" t="s">
        <v>995</v>
      </c>
      <c r="L443" s="88"/>
      <c r="M443" s="31">
        <v>383</v>
      </c>
      <c r="N443" s="31">
        <v>410</v>
      </c>
      <c r="O443" s="18">
        <f t="shared" ref="O443:O459" si="30">IFERROR(ABS((M443-N443)/M443),0)</f>
        <v>7.0496083550913843E-2</v>
      </c>
    </row>
    <row r="444" spans="2:15" x14ac:dyDescent="0.2">
      <c r="B444" s="56">
        <v>43263</v>
      </c>
      <c r="C444" s="17" t="s">
        <v>1368</v>
      </c>
      <c r="D444" s="17">
        <v>348838</v>
      </c>
      <c r="E444" s="148" t="s">
        <v>294</v>
      </c>
      <c r="F444" s="148"/>
      <c r="G444" s="148"/>
      <c r="H444" s="17" t="s">
        <v>61</v>
      </c>
      <c r="I444" s="51" t="s">
        <v>60</v>
      </c>
      <c r="J444" s="88"/>
      <c r="K444" s="51" t="s">
        <v>990</v>
      </c>
      <c r="L444" s="88"/>
      <c r="M444" s="31">
        <v>462</v>
      </c>
      <c r="N444" s="31">
        <v>356</v>
      </c>
      <c r="O444" s="18">
        <f t="shared" si="30"/>
        <v>0.22943722943722944</v>
      </c>
    </row>
    <row r="445" spans="2:15" x14ac:dyDescent="0.2">
      <c r="B445" s="56">
        <v>43300</v>
      </c>
      <c r="C445" s="17" t="s">
        <v>1369</v>
      </c>
      <c r="D445" s="17">
        <v>348583</v>
      </c>
      <c r="E445" s="148" t="s">
        <v>495</v>
      </c>
      <c r="F445" s="148"/>
      <c r="G445" s="148"/>
      <c r="H445" s="17" t="s">
        <v>61</v>
      </c>
      <c r="I445" s="51" t="s">
        <v>74</v>
      </c>
      <c r="J445" s="88"/>
      <c r="K445" s="51" t="s">
        <v>993</v>
      </c>
      <c r="L445" s="88"/>
      <c r="M445" s="31">
        <v>314</v>
      </c>
      <c r="N445" s="31">
        <v>230</v>
      </c>
      <c r="O445" s="18">
        <f t="shared" si="30"/>
        <v>0.26751592356687898</v>
      </c>
    </row>
    <row r="446" spans="2:15" x14ac:dyDescent="0.2">
      <c r="B446" s="56">
        <v>43105</v>
      </c>
      <c r="C446" s="17" t="s">
        <v>1370</v>
      </c>
      <c r="D446" s="17">
        <v>364153</v>
      </c>
      <c r="E446" s="148" t="s">
        <v>640</v>
      </c>
      <c r="F446" s="148"/>
      <c r="G446" s="148"/>
      <c r="H446" s="17" t="s">
        <v>61</v>
      </c>
      <c r="I446" s="51" t="s">
        <v>103</v>
      </c>
      <c r="J446" s="88"/>
      <c r="K446" s="51" t="s">
        <v>994</v>
      </c>
      <c r="L446" s="88"/>
      <c r="M446" s="31">
        <v>354</v>
      </c>
      <c r="N446" s="31">
        <v>450</v>
      </c>
      <c r="O446" s="18">
        <f t="shared" si="30"/>
        <v>0.2711864406779661</v>
      </c>
    </row>
    <row r="447" spans="2:15" x14ac:dyDescent="0.2">
      <c r="B447" s="56">
        <v>43179</v>
      </c>
      <c r="C447" s="17" t="s">
        <v>1371</v>
      </c>
      <c r="D447" s="17">
        <v>367774</v>
      </c>
      <c r="E447" s="148" t="s">
        <v>805</v>
      </c>
      <c r="F447" s="148"/>
      <c r="G447" s="148"/>
      <c r="H447" s="17" t="s">
        <v>61</v>
      </c>
      <c r="I447" s="51" t="s">
        <v>68</v>
      </c>
      <c r="J447" s="88"/>
      <c r="K447" s="51" t="s">
        <v>993</v>
      </c>
      <c r="L447" s="88"/>
      <c r="M447" s="31">
        <v>337</v>
      </c>
      <c r="N447" s="31">
        <v>304</v>
      </c>
      <c r="O447" s="18">
        <f t="shared" si="30"/>
        <v>9.7922848664688422E-2</v>
      </c>
    </row>
    <row r="448" spans="2:15" x14ac:dyDescent="0.2">
      <c r="B448" s="56">
        <v>43208</v>
      </c>
      <c r="C448" s="17" t="s">
        <v>1372</v>
      </c>
      <c r="D448" s="17">
        <v>362708</v>
      </c>
      <c r="E448" s="148" t="s">
        <v>532</v>
      </c>
      <c r="F448" s="148"/>
      <c r="G448" s="148"/>
      <c r="H448" s="17" t="s">
        <v>61</v>
      </c>
      <c r="I448" s="51" t="s">
        <v>76</v>
      </c>
      <c r="J448" s="88"/>
      <c r="K448" s="51" t="s">
        <v>990</v>
      </c>
      <c r="L448" s="88"/>
      <c r="M448" s="31">
        <v>381</v>
      </c>
      <c r="N448" s="31">
        <v>412</v>
      </c>
      <c r="O448" s="18">
        <f t="shared" si="30"/>
        <v>8.1364829396325458E-2</v>
      </c>
    </row>
    <row r="449" spans="2:15" x14ac:dyDescent="0.2">
      <c r="B449" s="56">
        <v>43285</v>
      </c>
      <c r="C449" s="17" t="s">
        <v>1373</v>
      </c>
      <c r="D449" s="17">
        <v>348850</v>
      </c>
      <c r="E449" s="148" t="s">
        <v>304</v>
      </c>
      <c r="F449" s="148"/>
      <c r="G449" s="148"/>
      <c r="H449" s="17" t="s">
        <v>61</v>
      </c>
      <c r="I449" s="51" t="s">
        <v>60</v>
      </c>
      <c r="J449" s="88"/>
      <c r="K449" s="51" t="s">
        <v>989</v>
      </c>
      <c r="L449" s="88"/>
      <c r="M449" s="31">
        <v>216</v>
      </c>
      <c r="N449" s="31">
        <v>238</v>
      </c>
      <c r="O449" s="18">
        <f t="shared" si="30"/>
        <v>0.10185185185185185</v>
      </c>
    </row>
    <row r="450" spans="2:15" x14ac:dyDescent="0.2">
      <c r="B450" s="56">
        <v>43184</v>
      </c>
      <c r="C450" s="17" t="s">
        <v>1374</v>
      </c>
      <c r="D450" s="17">
        <v>348281</v>
      </c>
      <c r="E450" s="148" t="s">
        <v>296</v>
      </c>
      <c r="F450" s="148"/>
      <c r="G450" s="148"/>
      <c r="H450" s="17" t="s">
        <v>61</v>
      </c>
      <c r="I450" s="51" t="s">
        <v>63</v>
      </c>
      <c r="J450" s="88"/>
      <c r="K450" s="51" t="s">
        <v>998</v>
      </c>
      <c r="L450" s="88"/>
      <c r="M450" s="31">
        <v>159</v>
      </c>
      <c r="N450" s="31">
        <v>202</v>
      </c>
      <c r="O450" s="18">
        <f t="shared" si="30"/>
        <v>0.27044025157232704</v>
      </c>
    </row>
    <row r="451" spans="2:15" x14ac:dyDescent="0.2">
      <c r="B451" s="56">
        <v>43265</v>
      </c>
      <c r="C451" s="17" t="s">
        <v>1375</v>
      </c>
      <c r="D451" s="17">
        <v>348761</v>
      </c>
      <c r="E451" s="148" t="s">
        <v>387</v>
      </c>
      <c r="F451" s="148"/>
      <c r="G451" s="148"/>
      <c r="H451" s="17" t="s">
        <v>61</v>
      </c>
      <c r="I451" s="51" t="s">
        <v>60</v>
      </c>
      <c r="J451" s="88"/>
      <c r="K451" s="51" t="s">
        <v>997</v>
      </c>
      <c r="L451" s="88"/>
      <c r="M451" s="31">
        <v>346</v>
      </c>
      <c r="N451" s="31">
        <v>398</v>
      </c>
      <c r="O451" s="18">
        <f t="shared" si="30"/>
        <v>0.15028901734104047</v>
      </c>
    </row>
    <row r="452" spans="2:15" x14ac:dyDescent="0.2">
      <c r="B452" s="56">
        <v>43118</v>
      </c>
      <c r="C452" s="17" t="s">
        <v>1376</v>
      </c>
      <c r="D452" s="17">
        <v>347809</v>
      </c>
      <c r="E452" s="148" t="s">
        <v>653</v>
      </c>
      <c r="F452" s="148"/>
      <c r="G452" s="148"/>
      <c r="H452" s="17" t="s">
        <v>61</v>
      </c>
      <c r="I452" s="51" t="s">
        <v>103</v>
      </c>
      <c r="J452" s="88"/>
      <c r="K452" s="51" t="s">
        <v>991</v>
      </c>
      <c r="L452" s="88"/>
      <c r="M452" s="31">
        <v>396</v>
      </c>
      <c r="N452" s="31">
        <v>476</v>
      </c>
      <c r="O452" s="18">
        <f t="shared" si="30"/>
        <v>0.20202020202020202</v>
      </c>
    </row>
    <row r="453" spans="2:15" x14ac:dyDescent="0.2">
      <c r="B453" s="56">
        <v>43277</v>
      </c>
      <c r="C453" s="17" t="s">
        <v>1377</v>
      </c>
      <c r="D453" s="17">
        <v>353541</v>
      </c>
      <c r="E453" s="148" t="s">
        <v>196</v>
      </c>
      <c r="F453" s="148"/>
      <c r="G453" s="148"/>
      <c r="H453" s="17" t="s">
        <v>61</v>
      </c>
      <c r="I453" s="51" t="s">
        <v>103</v>
      </c>
      <c r="J453" s="88"/>
      <c r="K453" s="51" t="s">
        <v>967</v>
      </c>
      <c r="L453" s="88"/>
      <c r="M453" s="31">
        <v>440</v>
      </c>
      <c r="N453" s="31">
        <v>537</v>
      </c>
      <c r="O453" s="18">
        <f t="shared" si="30"/>
        <v>0.22045454545454546</v>
      </c>
    </row>
    <row r="454" spans="2:15" x14ac:dyDescent="0.2">
      <c r="B454" s="56">
        <v>43139</v>
      </c>
      <c r="C454" s="17" t="s">
        <v>1378</v>
      </c>
      <c r="D454" s="17">
        <v>347669</v>
      </c>
      <c r="E454" s="148" t="s">
        <v>194</v>
      </c>
      <c r="F454" s="148"/>
      <c r="G454" s="148"/>
      <c r="H454" s="17" t="s">
        <v>61</v>
      </c>
      <c r="I454" s="51" t="s">
        <v>103</v>
      </c>
      <c r="J454" s="88"/>
      <c r="K454" s="51" t="s">
        <v>991</v>
      </c>
      <c r="L454" s="88"/>
      <c r="M454" s="31">
        <v>261</v>
      </c>
      <c r="N454" s="31">
        <v>204</v>
      </c>
      <c r="O454" s="18">
        <f t="shared" si="30"/>
        <v>0.21839080459770116</v>
      </c>
    </row>
    <row r="455" spans="2:15" x14ac:dyDescent="0.2">
      <c r="B455" s="56">
        <v>43190</v>
      </c>
      <c r="C455" s="17" t="s">
        <v>1379</v>
      </c>
      <c r="D455" s="17">
        <v>353561</v>
      </c>
      <c r="E455" s="148" t="s">
        <v>794</v>
      </c>
      <c r="F455" s="148"/>
      <c r="G455" s="148"/>
      <c r="H455" s="17" t="s">
        <v>61</v>
      </c>
      <c r="I455" s="51" t="s">
        <v>80</v>
      </c>
      <c r="J455" s="88"/>
      <c r="K455" s="51" t="s">
        <v>998</v>
      </c>
      <c r="L455" s="88"/>
      <c r="M455" s="31">
        <v>412</v>
      </c>
      <c r="N455" s="31">
        <v>499</v>
      </c>
      <c r="O455" s="18">
        <f t="shared" si="30"/>
        <v>0.21116504854368931</v>
      </c>
    </row>
    <row r="456" spans="2:15" x14ac:dyDescent="0.2">
      <c r="B456" s="56">
        <v>43294</v>
      </c>
      <c r="C456" s="17" t="s">
        <v>1380</v>
      </c>
      <c r="D456" s="17">
        <v>369660</v>
      </c>
      <c r="E456" s="148" t="s">
        <v>870</v>
      </c>
      <c r="F456" s="148"/>
      <c r="G456" s="148"/>
      <c r="H456" s="17" t="s">
        <v>61</v>
      </c>
      <c r="I456" s="51" t="s">
        <v>60</v>
      </c>
      <c r="J456" s="88"/>
      <c r="K456" s="51" t="s">
        <v>996</v>
      </c>
      <c r="L456" s="88"/>
      <c r="M456" s="31">
        <v>212</v>
      </c>
      <c r="N456" s="31">
        <v>223</v>
      </c>
      <c r="O456" s="18">
        <f t="shared" si="30"/>
        <v>5.1886792452830191E-2</v>
      </c>
    </row>
    <row r="457" spans="2:15" x14ac:dyDescent="0.2">
      <c r="B457" s="56">
        <v>43257</v>
      </c>
      <c r="C457" s="17" t="s">
        <v>1381</v>
      </c>
      <c r="D457" s="17">
        <v>348543</v>
      </c>
      <c r="E457" s="148" t="s">
        <v>523</v>
      </c>
      <c r="F457" s="148"/>
      <c r="G457" s="148"/>
      <c r="H457" s="17" t="s">
        <v>61</v>
      </c>
      <c r="I457" s="51" t="s">
        <v>89</v>
      </c>
      <c r="J457" s="88"/>
      <c r="K457" s="51" t="s">
        <v>992</v>
      </c>
      <c r="L457" s="88"/>
      <c r="M457" s="31">
        <v>393</v>
      </c>
      <c r="N457" s="31">
        <v>405</v>
      </c>
      <c r="O457" s="18">
        <f t="shared" si="30"/>
        <v>3.0534351145038167E-2</v>
      </c>
    </row>
    <row r="458" spans="2:15" x14ac:dyDescent="0.2">
      <c r="B458" s="56">
        <v>43243</v>
      </c>
      <c r="C458" s="17" t="s">
        <v>1382</v>
      </c>
      <c r="D458" s="17">
        <v>348525</v>
      </c>
      <c r="E458" s="148" t="s">
        <v>107</v>
      </c>
      <c r="F458" s="148"/>
      <c r="G458" s="148"/>
      <c r="H458" s="17" t="s">
        <v>61</v>
      </c>
      <c r="I458" s="51" t="s">
        <v>103</v>
      </c>
      <c r="J458" s="88"/>
      <c r="K458" s="51" t="s">
        <v>993</v>
      </c>
      <c r="L458" s="88"/>
      <c r="M458" s="31">
        <v>115</v>
      </c>
      <c r="N458" s="31">
        <v>98</v>
      </c>
      <c r="O458" s="18">
        <f t="shared" si="30"/>
        <v>0.14782608695652175</v>
      </c>
    </row>
    <row r="459" spans="2:15" x14ac:dyDescent="0.2">
      <c r="B459" s="56">
        <v>43242</v>
      </c>
      <c r="C459" s="17" t="s">
        <v>1383</v>
      </c>
      <c r="D459" s="17">
        <v>348631</v>
      </c>
      <c r="E459" s="148" t="s">
        <v>193</v>
      </c>
      <c r="F459" s="148"/>
      <c r="G459" s="148"/>
      <c r="H459" s="17" t="s">
        <v>61</v>
      </c>
      <c r="I459" s="51" t="s">
        <v>103</v>
      </c>
      <c r="J459" s="88"/>
      <c r="K459" s="51" t="s">
        <v>994</v>
      </c>
      <c r="L459" s="88"/>
      <c r="M459" s="31">
        <v>201</v>
      </c>
      <c r="N459" s="31">
        <v>220</v>
      </c>
      <c r="O459" s="18">
        <f t="shared" si="30"/>
        <v>9.4527363184079602E-2</v>
      </c>
    </row>
    <row r="461" spans="2:15" x14ac:dyDescent="0.2">
      <c r="B461" s="23" t="s">
        <v>876</v>
      </c>
      <c r="C461" s="5"/>
    </row>
    <row r="462" spans="2:15" x14ac:dyDescent="0.2">
      <c r="B462" s="5"/>
      <c r="C462" s="5"/>
    </row>
    <row r="463" spans="2:15" ht="24" x14ac:dyDescent="0.2">
      <c r="B463" s="151" t="s">
        <v>57</v>
      </c>
      <c r="C463" s="151"/>
      <c r="D463" s="22" t="s">
        <v>988</v>
      </c>
    </row>
    <row r="464" spans="2:15" x14ac:dyDescent="0.2">
      <c r="B464" s="149" t="s">
        <v>60</v>
      </c>
      <c r="C464" s="150"/>
      <c r="D464" s="18">
        <f>IFERROR(AVERAGEIFS($O$443:$O$459,$I$443:$I$459,$B464),0)</f>
        <v>0.12079219492677318</v>
      </c>
    </row>
    <row r="465" spans="2:15" x14ac:dyDescent="0.2">
      <c r="B465" s="149" t="s">
        <v>63</v>
      </c>
      <c r="C465" s="150"/>
      <c r="D465" s="18">
        <f t="shared" ref="D465:D477" si="31">IFERROR(AVERAGEIFS($O$443:$O$459,$I$443:$I$459,$B465),0)</f>
        <v>0.27044025157232704</v>
      </c>
      <c r="F465" s="23" t="s">
        <v>46</v>
      </c>
      <c r="G465" s="5"/>
      <c r="H465" s="5"/>
      <c r="I465" s="5"/>
      <c r="J465" s="5"/>
      <c r="K465" s="5"/>
      <c r="L465" s="5"/>
      <c r="M465" s="5"/>
      <c r="O465" s="5"/>
    </row>
    <row r="466" spans="2:15" x14ac:dyDescent="0.2">
      <c r="B466" s="149" t="s">
        <v>65</v>
      </c>
      <c r="C466" s="150"/>
      <c r="D466" s="18">
        <f t="shared" si="31"/>
        <v>0</v>
      </c>
      <c r="F466" s="5"/>
      <c r="G466" s="5"/>
      <c r="H466" s="5"/>
      <c r="I466" s="5"/>
      <c r="J466" s="5"/>
      <c r="K466" s="5"/>
      <c r="L466" s="5"/>
      <c r="M466" s="5"/>
      <c r="O466" s="5"/>
    </row>
    <row r="467" spans="2:15" x14ac:dyDescent="0.2">
      <c r="B467" s="149" t="s">
        <v>68</v>
      </c>
      <c r="C467" s="150"/>
      <c r="D467" s="18">
        <f t="shared" si="31"/>
        <v>9.7922848664688422E-2</v>
      </c>
      <c r="F467" s="5"/>
      <c r="G467" s="6" t="s">
        <v>47</v>
      </c>
      <c r="H467" s="24"/>
      <c r="I467" s="7" t="s">
        <v>48</v>
      </c>
      <c r="J467" s="27">
        <v>0.2</v>
      </c>
      <c r="L467" s="5"/>
      <c r="M467" s="5"/>
      <c r="O467" s="5"/>
    </row>
    <row r="468" spans="2:15" x14ac:dyDescent="0.2">
      <c r="B468" s="149" t="s">
        <v>70</v>
      </c>
      <c r="C468" s="150"/>
      <c r="D468" s="18">
        <f t="shared" si="31"/>
        <v>0</v>
      </c>
      <c r="F468" s="5"/>
      <c r="G468" s="5"/>
      <c r="H468" s="25"/>
      <c r="I468" s="7" t="s">
        <v>49</v>
      </c>
      <c r="J468" s="27">
        <v>0.1</v>
      </c>
      <c r="K468" s="7" t="s">
        <v>50</v>
      </c>
      <c r="L468" s="7" t="s">
        <v>51</v>
      </c>
      <c r="M468" s="27">
        <v>0.2</v>
      </c>
    </row>
    <row r="469" spans="2:15" x14ac:dyDescent="0.2">
      <c r="B469" s="149" t="s">
        <v>72</v>
      </c>
      <c r="C469" s="150"/>
      <c r="D469" s="18">
        <f t="shared" si="31"/>
        <v>0</v>
      </c>
      <c r="F469" s="5"/>
      <c r="G469" s="5"/>
      <c r="H469" s="26"/>
      <c r="I469" s="7" t="s">
        <v>52</v>
      </c>
      <c r="J469" s="27">
        <v>0.1</v>
      </c>
      <c r="L469" s="5"/>
      <c r="M469" s="5"/>
      <c r="O469" s="5"/>
    </row>
    <row r="470" spans="2:15" x14ac:dyDescent="0.2">
      <c r="B470" s="149" t="s">
        <v>74</v>
      </c>
      <c r="C470" s="150"/>
      <c r="D470" s="18">
        <f t="shared" si="31"/>
        <v>0.26751592356687898</v>
      </c>
    </row>
    <row r="471" spans="2:15" x14ac:dyDescent="0.2">
      <c r="B471" s="149" t="s">
        <v>76</v>
      </c>
      <c r="C471" s="150"/>
      <c r="D471" s="18">
        <f t="shared" si="31"/>
        <v>8.1364829396325458E-2</v>
      </c>
    </row>
    <row r="472" spans="2:15" x14ac:dyDescent="0.2">
      <c r="B472" s="149" t="s">
        <v>80</v>
      </c>
      <c r="C472" s="150"/>
      <c r="D472" s="18">
        <f t="shared" si="31"/>
        <v>0.21116504854368931</v>
      </c>
    </row>
    <row r="473" spans="2:15" x14ac:dyDescent="0.2">
      <c r="B473" s="149" t="s">
        <v>82</v>
      </c>
      <c r="C473" s="150"/>
      <c r="D473" s="18">
        <f t="shared" si="31"/>
        <v>0</v>
      </c>
    </row>
    <row r="474" spans="2:15" x14ac:dyDescent="0.2">
      <c r="B474" s="149" t="s">
        <v>89</v>
      </c>
      <c r="C474" s="150"/>
      <c r="D474" s="18">
        <f t="shared" si="31"/>
        <v>3.0534351145038167E-2</v>
      </c>
    </row>
    <row r="475" spans="2:15" x14ac:dyDescent="0.2">
      <c r="B475" s="149" t="s">
        <v>103</v>
      </c>
      <c r="C475" s="150"/>
      <c r="D475" s="18">
        <f t="shared" si="31"/>
        <v>0.19240090714850266</v>
      </c>
    </row>
    <row r="476" spans="2:15" x14ac:dyDescent="0.2">
      <c r="B476" s="149" t="s">
        <v>151</v>
      </c>
      <c r="C476" s="150"/>
      <c r="D476" s="18">
        <f t="shared" si="31"/>
        <v>0</v>
      </c>
    </row>
    <row r="477" spans="2:15" x14ac:dyDescent="0.2">
      <c r="B477" s="149" t="s">
        <v>201</v>
      </c>
      <c r="C477" s="150"/>
      <c r="D477" s="18">
        <f t="shared" si="31"/>
        <v>0</v>
      </c>
    </row>
    <row r="479" spans="2:15" x14ac:dyDescent="0.2">
      <c r="B479" s="23" t="s">
        <v>999</v>
      </c>
    </row>
    <row r="481" spans="2:13" ht="24" x14ac:dyDescent="0.2">
      <c r="B481" s="151" t="s">
        <v>983</v>
      </c>
      <c r="C481" s="151"/>
      <c r="D481" s="22" t="s">
        <v>988</v>
      </c>
    </row>
    <row r="482" spans="2:13" x14ac:dyDescent="0.2">
      <c r="B482" s="149" t="s">
        <v>962</v>
      </c>
      <c r="C482" s="150"/>
      <c r="D482" s="18">
        <f>IFERROR(AVERAGEIFS($O$443:$O$459,$K$443:$K$459,$B482),0)</f>
        <v>0</v>
      </c>
    </row>
    <row r="483" spans="2:13" x14ac:dyDescent="0.2">
      <c r="B483" s="149" t="s">
        <v>965</v>
      </c>
      <c r="C483" s="150"/>
      <c r="D483" s="18">
        <f t="shared" ref="D483:D494" si="32">IFERROR(AVERAGEIFS($O$443:$O$459,$K$443:$K$459,$B483),0)</f>
        <v>0</v>
      </c>
      <c r="F483" s="23" t="s">
        <v>46</v>
      </c>
      <c r="G483" s="5"/>
      <c r="H483" s="5"/>
      <c r="I483" s="5"/>
      <c r="J483" s="5"/>
      <c r="K483" s="5"/>
      <c r="L483" s="5"/>
      <c r="M483" s="5"/>
    </row>
    <row r="484" spans="2:13" x14ac:dyDescent="0.2">
      <c r="B484" s="149" t="s">
        <v>967</v>
      </c>
      <c r="C484" s="150"/>
      <c r="D484" s="18">
        <f t="shared" si="32"/>
        <v>0.22045454545454546</v>
      </c>
      <c r="F484" s="5"/>
      <c r="G484" s="5"/>
      <c r="H484" s="5"/>
      <c r="I484" s="5"/>
      <c r="J484" s="5"/>
      <c r="K484" s="5"/>
      <c r="L484" s="5"/>
      <c r="M484" s="5"/>
    </row>
    <row r="485" spans="2:13" x14ac:dyDescent="0.2">
      <c r="B485" s="149" t="s">
        <v>989</v>
      </c>
      <c r="C485" s="150"/>
      <c r="D485" s="18">
        <f t="shared" si="32"/>
        <v>0.10185185185185185</v>
      </c>
      <c r="F485" s="5"/>
      <c r="G485" s="6" t="s">
        <v>47</v>
      </c>
      <c r="H485" s="24"/>
      <c r="I485" s="7" t="s">
        <v>48</v>
      </c>
      <c r="J485" s="27">
        <v>0.2</v>
      </c>
      <c r="L485" s="5"/>
      <c r="M485" s="5"/>
    </row>
    <row r="486" spans="2:13" x14ac:dyDescent="0.2">
      <c r="B486" s="149" t="s">
        <v>990</v>
      </c>
      <c r="C486" s="150"/>
      <c r="D486" s="18">
        <f t="shared" si="32"/>
        <v>0.15540102941677744</v>
      </c>
      <c r="F486" s="5"/>
      <c r="G486" s="5"/>
      <c r="H486" s="25"/>
      <c r="I486" s="7" t="s">
        <v>49</v>
      </c>
      <c r="J486" s="27">
        <v>0.1</v>
      </c>
      <c r="K486" s="7" t="s">
        <v>50</v>
      </c>
      <c r="L486" s="7" t="s">
        <v>51</v>
      </c>
      <c r="M486" s="27">
        <v>0.2</v>
      </c>
    </row>
    <row r="487" spans="2:13" x14ac:dyDescent="0.2">
      <c r="B487" s="149" t="s">
        <v>991</v>
      </c>
      <c r="C487" s="150"/>
      <c r="D487" s="18">
        <f t="shared" si="32"/>
        <v>0.2102055033089516</v>
      </c>
      <c r="F487" s="5"/>
      <c r="G487" s="5"/>
      <c r="H487" s="26"/>
      <c r="I487" s="7" t="s">
        <v>52</v>
      </c>
      <c r="J487" s="27">
        <v>0.1</v>
      </c>
      <c r="L487" s="5"/>
      <c r="M487" s="5"/>
    </row>
    <row r="488" spans="2:13" x14ac:dyDescent="0.2">
      <c r="B488" s="149" t="s">
        <v>992</v>
      </c>
      <c r="C488" s="150"/>
      <c r="D488" s="18">
        <f t="shared" si="32"/>
        <v>3.0534351145038167E-2</v>
      </c>
    </row>
    <row r="489" spans="2:13" x14ac:dyDescent="0.2">
      <c r="B489" s="149" t="s">
        <v>993</v>
      </c>
      <c r="C489" s="150"/>
      <c r="D489" s="18">
        <f t="shared" si="32"/>
        <v>0.17108828639602972</v>
      </c>
    </row>
    <row r="490" spans="2:13" x14ac:dyDescent="0.2">
      <c r="B490" s="149" t="s">
        <v>994</v>
      </c>
      <c r="C490" s="150"/>
      <c r="D490" s="18">
        <f t="shared" si="32"/>
        <v>0.18285690193102286</v>
      </c>
    </row>
    <row r="491" spans="2:13" x14ac:dyDescent="0.2">
      <c r="B491" s="149" t="s">
        <v>995</v>
      </c>
      <c r="C491" s="150"/>
      <c r="D491" s="18">
        <f t="shared" si="32"/>
        <v>7.0496083550913843E-2</v>
      </c>
    </row>
    <row r="492" spans="2:13" x14ac:dyDescent="0.2">
      <c r="B492" s="149" t="s">
        <v>996</v>
      </c>
      <c r="C492" s="150"/>
      <c r="D492" s="18">
        <f t="shared" si="32"/>
        <v>5.1886792452830191E-2</v>
      </c>
    </row>
    <row r="493" spans="2:13" x14ac:dyDescent="0.2">
      <c r="B493" s="149" t="s">
        <v>997</v>
      </c>
      <c r="C493" s="150"/>
      <c r="D493" s="18">
        <f t="shared" si="32"/>
        <v>0.15028901734104047</v>
      </c>
    </row>
    <row r="494" spans="2:13" x14ac:dyDescent="0.2">
      <c r="B494" s="149" t="s">
        <v>998</v>
      </c>
      <c r="C494" s="150"/>
      <c r="D494" s="18">
        <f t="shared" si="32"/>
        <v>0.24080265005800816</v>
      </c>
    </row>
    <row r="496" spans="2:13" x14ac:dyDescent="0.2">
      <c r="B496" s="15" t="s">
        <v>1000</v>
      </c>
    </row>
    <row r="497" spans="2:16" ht="12.75" thickBot="1" x14ac:dyDescent="0.25"/>
    <row r="498" spans="2:16" ht="12" customHeight="1" x14ac:dyDescent="0.2">
      <c r="B498" s="8"/>
      <c r="C498" s="9"/>
      <c r="D498" s="9"/>
      <c r="E498" s="9"/>
      <c r="F498" s="9"/>
      <c r="G498" s="9"/>
      <c r="H498" s="10"/>
    </row>
    <row r="499" spans="2:16" ht="12.75" customHeight="1" thickBot="1" x14ac:dyDescent="0.25">
      <c r="B499" s="155" t="s">
        <v>1001</v>
      </c>
      <c r="C499" s="156"/>
      <c r="D499" s="158" t="s">
        <v>1002</v>
      </c>
      <c r="E499" s="158"/>
      <c r="F499" s="158"/>
      <c r="G499" s="158"/>
      <c r="H499" s="154" t="s">
        <v>35</v>
      </c>
    </row>
    <row r="500" spans="2:16" ht="12" customHeight="1" x14ac:dyDescent="0.2">
      <c r="B500" s="155"/>
      <c r="C500" s="156"/>
      <c r="D500" s="159" t="s">
        <v>1003</v>
      </c>
      <c r="E500" s="159"/>
      <c r="F500" s="159"/>
      <c r="G500" s="159"/>
      <c r="H500" s="154"/>
    </row>
    <row r="501" spans="2:16" ht="12.75" customHeight="1" thickBot="1" x14ac:dyDescent="0.25">
      <c r="B501" s="11"/>
      <c r="C501" s="12"/>
      <c r="D501" s="12"/>
      <c r="E501" s="12"/>
      <c r="F501" s="12"/>
      <c r="G501" s="12"/>
      <c r="H501" s="13"/>
    </row>
    <row r="503" spans="2:16" x14ac:dyDescent="0.2">
      <c r="B503" s="46" t="s">
        <v>1004</v>
      </c>
      <c r="E503" s="46" t="s">
        <v>1005</v>
      </c>
    </row>
    <row r="504" spans="2:16" x14ac:dyDescent="0.2">
      <c r="E504" s="46" t="s">
        <v>1006</v>
      </c>
    </row>
    <row r="506" spans="2:16" x14ac:dyDescent="0.2">
      <c r="B506" s="64" t="s">
        <v>899</v>
      </c>
    </row>
    <row r="508" spans="2:16" ht="24" x14ac:dyDescent="0.2">
      <c r="B508" s="41" t="s">
        <v>984</v>
      </c>
      <c r="C508" s="41" t="s">
        <v>985</v>
      </c>
      <c r="D508" s="41" t="s">
        <v>1311</v>
      </c>
      <c r="E508" s="151" t="s">
        <v>1027</v>
      </c>
      <c r="F508" s="151"/>
      <c r="G508" s="151"/>
      <c r="H508" s="41" t="s">
        <v>91</v>
      </c>
      <c r="I508" s="151" t="s">
        <v>875</v>
      </c>
      <c r="J508" s="151"/>
      <c r="K508" s="151" t="s">
        <v>983</v>
      </c>
      <c r="L508" s="151"/>
      <c r="M508" s="59" t="s">
        <v>1008</v>
      </c>
      <c r="N508" s="59" t="s">
        <v>1009</v>
      </c>
      <c r="O508" s="59" t="s">
        <v>1010</v>
      </c>
      <c r="P508" s="59" t="s">
        <v>1011</v>
      </c>
    </row>
    <row r="509" spans="2:16" x14ac:dyDescent="0.2">
      <c r="B509" s="56">
        <v>43254</v>
      </c>
      <c r="C509" s="17" t="s">
        <v>1384</v>
      </c>
      <c r="D509" s="17">
        <v>348307</v>
      </c>
      <c r="E509" s="148" t="s">
        <v>164</v>
      </c>
      <c r="F509" s="148"/>
      <c r="G509" s="148"/>
      <c r="H509" s="17" t="s">
        <v>61</v>
      </c>
      <c r="I509" s="51" t="s">
        <v>151</v>
      </c>
      <c r="J509" s="88"/>
      <c r="K509" s="51" t="s">
        <v>998</v>
      </c>
      <c r="L509" s="88"/>
      <c r="M509" s="56">
        <v>43269</v>
      </c>
      <c r="N509" s="60">
        <v>15</v>
      </c>
      <c r="O509" s="60">
        <v>20</v>
      </c>
      <c r="P509" s="56" t="s">
        <v>1014</v>
      </c>
    </row>
    <row r="510" spans="2:16" x14ac:dyDescent="0.2">
      <c r="B510" s="56">
        <v>43292</v>
      </c>
      <c r="C510" s="17" t="s">
        <v>1385</v>
      </c>
      <c r="D510" s="17">
        <v>347770</v>
      </c>
      <c r="E510" s="148" t="s">
        <v>208</v>
      </c>
      <c r="F510" s="148"/>
      <c r="G510" s="148"/>
      <c r="H510" s="17" t="s">
        <v>61</v>
      </c>
      <c r="I510" s="51" t="s">
        <v>103</v>
      </c>
      <c r="J510" s="88"/>
      <c r="K510" s="51" t="s">
        <v>996</v>
      </c>
      <c r="L510" s="88"/>
      <c r="M510" s="56">
        <v>43312</v>
      </c>
      <c r="N510" s="60">
        <v>20</v>
      </c>
      <c r="O510" s="60">
        <v>8</v>
      </c>
      <c r="P510" s="56" t="s">
        <v>1015</v>
      </c>
    </row>
    <row r="511" spans="2:16" x14ac:dyDescent="0.2">
      <c r="B511" s="56">
        <v>43158</v>
      </c>
      <c r="C511" s="17" t="s">
        <v>1386</v>
      </c>
      <c r="D511" s="17">
        <v>367863</v>
      </c>
      <c r="E511" s="148" t="s">
        <v>850</v>
      </c>
      <c r="F511" s="148"/>
      <c r="G511" s="148"/>
      <c r="H511" s="17" t="s">
        <v>61</v>
      </c>
      <c r="I511" s="51" t="s">
        <v>60</v>
      </c>
      <c r="J511" s="88"/>
      <c r="K511" s="51" t="s">
        <v>994</v>
      </c>
      <c r="L511" s="88"/>
      <c r="M511" s="56">
        <v>43172</v>
      </c>
      <c r="N511" s="60">
        <v>14</v>
      </c>
      <c r="O511" s="60">
        <v>13</v>
      </c>
      <c r="P511" s="56" t="s">
        <v>1015</v>
      </c>
    </row>
    <row r="512" spans="2:16" x14ac:dyDescent="0.2">
      <c r="B512" s="56">
        <v>43111</v>
      </c>
      <c r="C512" s="17" t="s">
        <v>1387</v>
      </c>
      <c r="D512" s="17">
        <v>348881</v>
      </c>
      <c r="E512" s="148" t="s">
        <v>96</v>
      </c>
      <c r="F512" s="148"/>
      <c r="G512" s="148"/>
      <c r="H512" s="17" t="s">
        <v>61</v>
      </c>
      <c r="I512" s="51" t="s">
        <v>60</v>
      </c>
      <c r="J512" s="88"/>
      <c r="K512" s="51" t="s">
        <v>997</v>
      </c>
      <c r="L512" s="88"/>
      <c r="M512" s="56">
        <v>43119</v>
      </c>
      <c r="N512" s="60">
        <v>8</v>
      </c>
      <c r="O512" s="60">
        <v>11</v>
      </c>
      <c r="P512" s="56" t="s">
        <v>1014</v>
      </c>
    </row>
    <row r="513" spans="2:16" x14ac:dyDescent="0.2">
      <c r="B513" s="56">
        <v>43200</v>
      </c>
      <c r="C513" s="17" t="s">
        <v>1388</v>
      </c>
      <c r="D513" s="17">
        <v>348370</v>
      </c>
      <c r="E513" s="148" t="s">
        <v>90</v>
      </c>
      <c r="F513" s="148"/>
      <c r="G513" s="148"/>
      <c r="H513" s="17" t="s">
        <v>61</v>
      </c>
      <c r="I513" s="51" t="s">
        <v>89</v>
      </c>
      <c r="J513" s="88"/>
      <c r="K513" s="51" t="s">
        <v>989</v>
      </c>
      <c r="L513" s="88"/>
      <c r="M513" s="56">
        <v>43217</v>
      </c>
      <c r="N513" s="60">
        <v>17</v>
      </c>
      <c r="O513" s="60">
        <v>24</v>
      </c>
      <c r="P513" s="56" t="s">
        <v>1014</v>
      </c>
    </row>
    <row r="514" spans="2:16" x14ac:dyDescent="0.2">
      <c r="B514" s="56">
        <v>43252</v>
      </c>
      <c r="C514" s="17" t="s">
        <v>1389</v>
      </c>
      <c r="D514" s="17">
        <v>348888</v>
      </c>
      <c r="E514" s="148" t="s">
        <v>650</v>
      </c>
      <c r="F514" s="148"/>
      <c r="G514" s="148"/>
      <c r="H514" s="17" t="s">
        <v>61</v>
      </c>
      <c r="I514" s="51" t="s">
        <v>60</v>
      </c>
      <c r="J514" s="88"/>
      <c r="K514" s="51" t="s">
        <v>994</v>
      </c>
      <c r="L514" s="88"/>
      <c r="M514" s="56">
        <v>43284</v>
      </c>
      <c r="N514" s="60">
        <v>32</v>
      </c>
      <c r="O514" s="60">
        <v>8</v>
      </c>
      <c r="P514" s="56" t="s">
        <v>1015</v>
      </c>
    </row>
    <row r="515" spans="2:16" x14ac:dyDescent="0.2">
      <c r="B515" s="56">
        <v>43168</v>
      </c>
      <c r="C515" s="17" t="s">
        <v>1390</v>
      </c>
      <c r="D515" s="17">
        <v>348558</v>
      </c>
      <c r="E515" s="148" t="s">
        <v>434</v>
      </c>
      <c r="F515" s="148"/>
      <c r="G515" s="148"/>
      <c r="H515" s="17" t="s">
        <v>61</v>
      </c>
      <c r="I515" s="51" t="s">
        <v>89</v>
      </c>
      <c r="J515" s="88"/>
      <c r="K515" s="51" t="s">
        <v>991</v>
      </c>
      <c r="L515" s="88"/>
      <c r="M515" s="56">
        <v>43178</v>
      </c>
      <c r="N515" s="60">
        <v>10</v>
      </c>
      <c r="O515" s="60">
        <v>20</v>
      </c>
      <c r="P515" s="56" t="s">
        <v>1014</v>
      </c>
    </row>
    <row r="516" spans="2:16" x14ac:dyDescent="0.2">
      <c r="B516" s="56">
        <v>43216</v>
      </c>
      <c r="C516" s="17" t="s">
        <v>1391</v>
      </c>
      <c r="D516" s="17">
        <v>369517</v>
      </c>
      <c r="E516" s="148" t="s">
        <v>865</v>
      </c>
      <c r="F516" s="148"/>
      <c r="G516" s="148"/>
      <c r="H516" s="17" t="s">
        <v>61</v>
      </c>
      <c r="I516" s="51" t="s">
        <v>103</v>
      </c>
      <c r="J516" s="88"/>
      <c r="K516" s="51" t="s">
        <v>997</v>
      </c>
      <c r="L516" s="88"/>
      <c r="M516" s="56">
        <v>43240</v>
      </c>
      <c r="N516" s="60">
        <v>24</v>
      </c>
      <c r="O516" s="60">
        <v>8</v>
      </c>
      <c r="P516" s="56" t="s">
        <v>1015</v>
      </c>
    </row>
    <row r="517" spans="2:16" x14ac:dyDescent="0.2">
      <c r="B517" s="56">
        <v>43230</v>
      </c>
      <c r="C517" s="17" t="s">
        <v>1392</v>
      </c>
      <c r="D517" s="17">
        <v>348644</v>
      </c>
      <c r="E517" s="148" t="s">
        <v>240</v>
      </c>
      <c r="F517" s="148"/>
      <c r="G517" s="148"/>
      <c r="H517" s="17" t="s">
        <v>61</v>
      </c>
      <c r="I517" s="51" t="s">
        <v>63</v>
      </c>
      <c r="J517" s="88"/>
      <c r="K517" s="51" t="s">
        <v>992</v>
      </c>
      <c r="L517" s="88"/>
      <c r="M517" s="56">
        <v>43261</v>
      </c>
      <c r="N517" s="60">
        <v>31</v>
      </c>
      <c r="O517" s="60">
        <v>23</v>
      </c>
      <c r="P517" s="56" t="s">
        <v>1015</v>
      </c>
    </row>
    <row r="518" spans="2:16" x14ac:dyDescent="0.2">
      <c r="B518" s="56">
        <v>43298</v>
      </c>
      <c r="C518" s="17" t="s">
        <v>1393</v>
      </c>
      <c r="D518" s="17">
        <v>348173</v>
      </c>
      <c r="E518" s="148" t="s">
        <v>287</v>
      </c>
      <c r="F518" s="148"/>
      <c r="G518" s="148"/>
      <c r="H518" s="17" t="s">
        <v>61</v>
      </c>
      <c r="I518" s="51" t="s">
        <v>151</v>
      </c>
      <c r="J518" s="88"/>
      <c r="K518" s="51" t="s">
        <v>992</v>
      </c>
      <c r="L518" s="88"/>
      <c r="M518" s="56">
        <v>43335</v>
      </c>
      <c r="N518" s="60">
        <v>37</v>
      </c>
      <c r="O518" s="60">
        <v>13</v>
      </c>
      <c r="P518" s="56" t="s">
        <v>1015</v>
      </c>
    </row>
    <row r="519" spans="2:16" x14ac:dyDescent="0.2">
      <c r="B519" s="56">
        <v>43299</v>
      </c>
      <c r="C519" s="17" t="s">
        <v>1394</v>
      </c>
      <c r="D519" s="17">
        <v>362710</v>
      </c>
      <c r="E519" s="148" t="s">
        <v>536</v>
      </c>
      <c r="F519" s="148"/>
      <c r="G519" s="148"/>
      <c r="H519" s="17" t="s">
        <v>61</v>
      </c>
      <c r="I519" s="51" t="s">
        <v>60</v>
      </c>
      <c r="J519" s="88"/>
      <c r="K519" s="51" t="s">
        <v>996</v>
      </c>
      <c r="L519" s="88"/>
      <c r="M519" s="56">
        <v>43312</v>
      </c>
      <c r="N519" s="60">
        <v>13</v>
      </c>
      <c r="O519" s="60">
        <v>20</v>
      </c>
      <c r="P519" s="56" t="s">
        <v>1014</v>
      </c>
    </row>
    <row r="520" spans="2:16" x14ac:dyDescent="0.2">
      <c r="B520" s="56">
        <v>43329</v>
      </c>
      <c r="C520" s="17" t="s">
        <v>1395</v>
      </c>
      <c r="D520" s="17">
        <v>348764</v>
      </c>
      <c r="E520" s="148" t="s">
        <v>343</v>
      </c>
      <c r="F520" s="148"/>
      <c r="G520" s="148"/>
      <c r="H520" s="17" t="s">
        <v>61</v>
      </c>
      <c r="I520" s="51" t="s">
        <v>60</v>
      </c>
      <c r="J520" s="88"/>
      <c r="K520" s="51" t="s">
        <v>995</v>
      </c>
      <c r="L520" s="88"/>
      <c r="M520" s="56">
        <v>43336</v>
      </c>
      <c r="N520" s="60">
        <v>7</v>
      </c>
      <c r="O520" s="60">
        <v>25</v>
      </c>
      <c r="P520" s="56" t="s">
        <v>1014</v>
      </c>
    </row>
    <row r="521" spans="2:16" x14ac:dyDescent="0.2">
      <c r="B521" s="56">
        <v>43279</v>
      </c>
      <c r="C521" s="17" t="s">
        <v>1396</v>
      </c>
      <c r="D521" s="17">
        <v>348506</v>
      </c>
      <c r="E521" s="148" t="s">
        <v>521</v>
      </c>
      <c r="F521" s="148"/>
      <c r="G521" s="148"/>
      <c r="H521" s="17" t="s">
        <v>61</v>
      </c>
      <c r="I521" s="51" t="s">
        <v>103</v>
      </c>
      <c r="J521" s="88"/>
      <c r="K521" s="51" t="s">
        <v>992</v>
      </c>
      <c r="L521" s="88"/>
      <c r="M521" s="56">
        <v>43308</v>
      </c>
      <c r="N521" s="60">
        <v>29</v>
      </c>
      <c r="O521" s="60">
        <v>21</v>
      </c>
      <c r="P521" s="56" t="s">
        <v>1015</v>
      </c>
    </row>
    <row r="522" spans="2:16" x14ac:dyDescent="0.2">
      <c r="B522" s="56">
        <v>43185</v>
      </c>
      <c r="C522" s="17" t="s">
        <v>1397</v>
      </c>
      <c r="D522" s="17">
        <v>348539</v>
      </c>
      <c r="E522" s="148" t="s">
        <v>426</v>
      </c>
      <c r="F522" s="148"/>
      <c r="G522" s="148"/>
      <c r="H522" s="17" t="s">
        <v>61</v>
      </c>
      <c r="I522" s="51" t="s">
        <v>74</v>
      </c>
      <c r="J522" s="88"/>
      <c r="K522" s="51" t="s">
        <v>997</v>
      </c>
      <c r="L522" s="88"/>
      <c r="M522" s="56">
        <v>43219</v>
      </c>
      <c r="N522" s="60">
        <v>34</v>
      </c>
      <c r="O522" s="60">
        <v>14</v>
      </c>
      <c r="P522" s="56" t="s">
        <v>1015</v>
      </c>
    </row>
    <row r="523" spans="2:16" x14ac:dyDescent="0.2">
      <c r="B523" s="56">
        <v>43175</v>
      </c>
      <c r="C523" s="17" t="s">
        <v>1398</v>
      </c>
      <c r="D523" s="17">
        <v>362728</v>
      </c>
      <c r="E523" s="148" t="s">
        <v>812</v>
      </c>
      <c r="F523" s="148"/>
      <c r="G523" s="148"/>
      <c r="H523" s="17" t="s">
        <v>61</v>
      </c>
      <c r="I523" s="51" t="s">
        <v>68</v>
      </c>
      <c r="J523" s="88"/>
      <c r="K523" s="51" t="s">
        <v>965</v>
      </c>
      <c r="L523" s="88"/>
      <c r="M523" s="56">
        <v>43185</v>
      </c>
      <c r="N523" s="60">
        <v>10</v>
      </c>
      <c r="O523" s="60">
        <v>6</v>
      </c>
      <c r="P523" s="56" t="s">
        <v>1015</v>
      </c>
    </row>
    <row r="524" spans="2:16" x14ac:dyDescent="0.2">
      <c r="B524" s="56">
        <v>43286</v>
      </c>
      <c r="C524" s="17" t="s">
        <v>1399</v>
      </c>
      <c r="D524" s="17">
        <v>347665</v>
      </c>
      <c r="E524" s="148" t="s">
        <v>767</v>
      </c>
      <c r="F524" s="148"/>
      <c r="G524" s="148"/>
      <c r="H524" s="17" t="s">
        <v>61</v>
      </c>
      <c r="I524" s="51" t="s">
        <v>103</v>
      </c>
      <c r="J524" s="88"/>
      <c r="K524" s="51" t="s">
        <v>989</v>
      </c>
      <c r="L524" s="88"/>
      <c r="M524" s="56">
        <v>43316</v>
      </c>
      <c r="N524" s="60">
        <v>30</v>
      </c>
      <c r="O524" s="60">
        <v>8</v>
      </c>
      <c r="P524" s="56" t="s">
        <v>1015</v>
      </c>
    </row>
    <row r="525" spans="2:16" x14ac:dyDescent="0.2">
      <c r="B525" s="56">
        <v>43295</v>
      </c>
      <c r="C525" s="17" t="s">
        <v>1400</v>
      </c>
      <c r="D525" s="17">
        <v>348506</v>
      </c>
      <c r="E525" s="148" t="s">
        <v>521</v>
      </c>
      <c r="F525" s="148"/>
      <c r="G525" s="148"/>
      <c r="H525" s="17" t="s">
        <v>61</v>
      </c>
      <c r="I525" s="51" t="s">
        <v>103</v>
      </c>
      <c r="J525" s="88"/>
      <c r="K525" s="51" t="s">
        <v>998</v>
      </c>
      <c r="L525" s="88"/>
      <c r="M525" s="56">
        <v>43333</v>
      </c>
      <c r="N525" s="60">
        <v>38</v>
      </c>
      <c r="O525" s="60">
        <v>21</v>
      </c>
      <c r="P525" s="56" t="s">
        <v>1015</v>
      </c>
    </row>
    <row r="526" spans="2:16" x14ac:dyDescent="0.2">
      <c r="B526" s="56">
        <v>43119</v>
      </c>
      <c r="C526" s="17" t="s">
        <v>1401</v>
      </c>
      <c r="D526" s="17">
        <v>348527</v>
      </c>
      <c r="E526" s="148" t="s">
        <v>522</v>
      </c>
      <c r="F526" s="148"/>
      <c r="G526" s="148"/>
      <c r="H526" s="17" t="s">
        <v>61</v>
      </c>
      <c r="I526" s="51" t="s">
        <v>103</v>
      </c>
      <c r="J526" s="88"/>
      <c r="K526" s="51" t="s">
        <v>967</v>
      </c>
      <c r="L526" s="88"/>
      <c r="M526" s="56">
        <v>43125</v>
      </c>
      <c r="N526" s="60">
        <v>6</v>
      </c>
      <c r="O526" s="60">
        <v>16</v>
      </c>
      <c r="P526" s="56" t="s">
        <v>1014</v>
      </c>
    </row>
    <row r="527" spans="2:16" x14ac:dyDescent="0.2">
      <c r="B527" s="56">
        <v>43286</v>
      </c>
      <c r="C527" s="17" t="s">
        <v>1402</v>
      </c>
      <c r="D527" s="17">
        <v>348588</v>
      </c>
      <c r="E527" s="148" t="s">
        <v>679</v>
      </c>
      <c r="F527" s="148"/>
      <c r="G527" s="148"/>
      <c r="H527" s="17" t="s">
        <v>61</v>
      </c>
      <c r="I527" s="51" t="s">
        <v>103</v>
      </c>
      <c r="J527" s="88"/>
      <c r="K527" s="51" t="s">
        <v>995</v>
      </c>
      <c r="L527" s="88"/>
      <c r="M527" s="56">
        <v>43316</v>
      </c>
      <c r="N527" s="60">
        <v>30</v>
      </c>
      <c r="O527" s="60">
        <v>8</v>
      </c>
      <c r="P527" s="56" t="s">
        <v>1015</v>
      </c>
    </row>
    <row r="528" spans="2:16" x14ac:dyDescent="0.2">
      <c r="B528" s="56">
        <v>43226</v>
      </c>
      <c r="C528" s="17" t="s">
        <v>1403</v>
      </c>
      <c r="D528" s="17">
        <v>348539</v>
      </c>
      <c r="E528" s="148" t="s">
        <v>426</v>
      </c>
      <c r="F528" s="148"/>
      <c r="G528" s="148"/>
      <c r="H528" s="17" t="s">
        <v>61</v>
      </c>
      <c r="I528" s="51" t="s">
        <v>74</v>
      </c>
      <c r="J528" s="88"/>
      <c r="K528" s="51" t="s">
        <v>991</v>
      </c>
      <c r="L528" s="88"/>
      <c r="M528" s="56">
        <v>43233</v>
      </c>
      <c r="N528" s="60">
        <v>7</v>
      </c>
      <c r="O528" s="60">
        <v>14</v>
      </c>
      <c r="P528" s="56" t="s">
        <v>1014</v>
      </c>
    </row>
    <row r="529" spans="2:16" x14ac:dyDescent="0.2">
      <c r="B529" s="56">
        <v>43199</v>
      </c>
      <c r="C529" s="17" t="s">
        <v>1404</v>
      </c>
      <c r="D529" s="17">
        <v>348595</v>
      </c>
      <c r="E529" s="148" t="s">
        <v>645</v>
      </c>
      <c r="F529" s="148"/>
      <c r="G529" s="148"/>
      <c r="H529" s="17" t="s">
        <v>61</v>
      </c>
      <c r="I529" s="51" t="s">
        <v>74</v>
      </c>
      <c r="J529" s="88"/>
      <c r="K529" s="51" t="s">
        <v>994</v>
      </c>
      <c r="L529" s="88"/>
      <c r="M529" s="56">
        <v>43205</v>
      </c>
      <c r="N529" s="60">
        <v>6</v>
      </c>
      <c r="O529" s="60">
        <v>28</v>
      </c>
      <c r="P529" s="56" t="s">
        <v>1014</v>
      </c>
    </row>
    <row r="530" spans="2:16" x14ac:dyDescent="0.2">
      <c r="B530" s="56">
        <v>43275</v>
      </c>
      <c r="C530" s="17" t="s">
        <v>1405</v>
      </c>
      <c r="D530" s="17">
        <v>348018</v>
      </c>
      <c r="E530" s="148" t="s">
        <v>271</v>
      </c>
      <c r="F530" s="148"/>
      <c r="G530" s="148"/>
      <c r="H530" s="17" t="s">
        <v>61</v>
      </c>
      <c r="I530" s="51" t="s">
        <v>65</v>
      </c>
      <c r="J530" s="88"/>
      <c r="K530" s="51" t="s">
        <v>989</v>
      </c>
      <c r="L530" s="88"/>
      <c r="M530" s="56">
        <v>43298</v>
      </c>
      <c r="N530" s="60">
        <v>23</v>
      </c>
      <c r="O530" s="60">
        <v>30</v>
      </c>
      <c r="P530" s="56" t="s">
        <v>1014</v>
      </c>
    </row>
    <row r="531" spans="2:16" x14ac:dyDescent="0.2">
      <c r="B531" s="56">
        <v>43246</v>
      </c>
      <c r="C531" s="17" t="s">
        <v>1406</v>
      </c>
      <c r="D531" s="17">
        <v>348494</v>
      </c>
      <c r="E531" s="148" t="s">
        <v>516</v>
      </c>
      <c r="F531" s="148"/>
      <c r="G531" s="148"/>
      <c r="H531" s="17" t="s">
        <v>61</v>
      </c>
      <c r="I531" s="51" t="s">
        <v>103</v>
      </c>
      <c r="J531" s="88"/>
      <c r="K531" s="51" t="s">
        <v>991</v>
      </c>
      <c r="L531" s="88"/>
      <c r="M531" s="56">
        <v>43265</v>
      </c>
      <c r="N531" s="60">
        <v>19</v>
      </c>
      <c r="O531" s="60">
        <v>9</v>
      </c>
      <c r="P531" s="56" t="s">
        <v>1015</v>
      </c>
    </row>
    <row r="532" spans="2:16" x14ac:dyDescent="0.2">
      <c r="B532" s="56">
        <v>43151</v>
      </c>
      <c r="C532" s="17" t="s">
        <v>1407</v>
      </c>
      <c r="D532" s="17">
        <v>348386</v>
      </c>
      <c r="E532" s="148" t="s">
        <v>352</v>
      </c>
      <c r="F532" s="148"/>
      <c r="G532" s="148"/>
      <c r="H532" s="17" t="s">
        <v>61</v>
      </c>
      <c r="I532" s="51" t="s">
        <v>60</v>
      </c>
      <c r="J532" s="88"/>
      <c r="K532" s="51" t="s">
        <v>993</v>
      </c>
      <c r="L532" s="88"/>
      <c r="M532" s="56">
        <v>43168</v>
      </c>
      <c r="N532" s="60">
        <v>17</v>
      </c>
      <c r="O532" s="60">
        <v>25</v>
      </c>
      <c r="P532" s="56" t="s">
        <v>1014</v>
      </c>
    </row>
    <row r="533" spans="2:16" x14ac:dyDescent="0.2">
      <c r="B533" s="56">
        <v>43336</v>
      </c>
      <c r="C533" s="17" t="s">
        <v>1408</v>
      </c>
      <c r="D533" s="17">
        <v>348638</v>
      </c>
      <c r="E533" s="148" t="s">
        <v>106</v>
      </c>
      <c r="F533" s="148"/>
      <c r="G533" s="148"/>
      <c r="H533" s="17" t="s">
        <v>61</v>
      </c>
      <c r="I533" s="51" t="s">
        <v>103</v>
      </c>
      <c r="J533" s="88"/>
      <c r="K533" s="51" t="s">
        <v>967</v>
      </c>
      <c r="L533" s="88"/>
      <c r="M533" s="56">
        <v>43350</v>
      </c>
      <c r="N533" s="60">
        <v>14</v>
      </c>
      <c r="O533" s="60">
        <v>18</v>
      </c>
      <c r="P533" s="56" t="s">
        <v>1014</v>
      </c>
    </row>
    <row r="534" spans="2:16" x14ac:dyDescent="0.2">
      <c r="B534" s="56">
        <v>43306</v>
      </c>
      <c r="C534" s="17" t="s">
        <v>1409</v>
      </c>
      <c r="D534" s="17">
        <v>348517</v>
      </c>
      <c r="E534" s="148" t="s">
        <v>446</v>
      </c>
      <c r="F534" s="148"/>
      <c r="G534" s="148"/>
      <c r="H534" s="17" t="s">
        <v>61</v>
      </c>
      <c r="I534" s="51" t="s">
        <v>103</v>
      </c>
      <c r="J534" s="88"/>
      <c r="K534" s="51" t="s">
        <v>997</v>
      </c>
      <c r="L534" s="88"/>
      <c r="M534" s="56">
        <v>43323</v>
      </c>
      <c r="N534" s="60">
        <v>17</v>
      </c>
      <c r="O534" s="60">
        <v>19</v>
      </c>
      <c r="P534" s="56" t="s">
        <v>1014</v>
      </c>
    </row>
    <row r="535" spans="2:16" x14ac:dyDescent="0.2">
      <c r="B535" s="56">
        <v>43325</v>
      </c>
      <c r="C535" s="17" t="s">
        <v>1410</v>
      </c>
      <c r="D535" s="17">
        <v>348445</v>
      </c>
      <c r="E535" s="148" t="s">
        <v>314</v>
      </c>
      <c r="F535" s="148"/>
      <c r="G535" s="148"/>
      <c r="H535" s="17" t="s">
        <v>61</v>
      </c>
      <c r="I535" s="51" t="s">
        <v>65</v>
      </c>
      <c r="J535" s="88"/>
      <c r="K535" s="51" t="s">
        <v>996</v>
      </c>
      <c r="L535" s="88"/>
      <c r="M535" s="56">
        <v>43352</v>
      </c>
      <c r="N535" s="60">
        <v>27</v>
      </c>
      <c r="O535" s="60">
        <v>10</v>
      </c>
      <c r="P535" s="56" t="s">
        <v>1015</v>
      </c>
    </row>
    <row r="536" spans="2:16" x14ac:dyDescent="0.2">
      <c r="B536" s="56">
        <v>43182</v>
      </c>
      <c r="C536" s="17" t="s">
        <v>1411</v>
      </c>
      <c r="D536" s="17">
        <v>348684</v>
      </c>
      <c r="E536" s="148" t="s">
        <v>629</v>
      </c>
      <c r="F536" s="148"/>
      <c r="G536" s="148"/>
      <c r="H536" s="17" t="s">
        <v>61</v>
      </c>
      <c r="I536" s="51" t="s">
        <v>103</v>
      </c>
      <c r="J536" s="88"/>
      <c r="K536" s="51" t="s">
        <v>992</v>
      </c>
      <c r="L536" s="88"/>
      <c r="M536" s="56">
        <v>43220</v>
      </c>
      <c r="N536" s="60">
        <v>38</v>
      </c>
      <c r="O536" s="60">
        <v>23</v>
      </c>
      <c r="P536" s="56" t="s">
        <v>1015</v>
      </c>
    </row>
    <row r="537" spans="2:16" x14ac:dyDescent="0.2">
      <c r="B537" s="56">
        <v>43170</v>
      </c>
      <c r="C537" s="17" t="s">
        <v>1412</v>
      </c>
      <c r="D537" s="17">
        <v>348134</v>
      </c>
      <c r="E537" s="148" t="s">
        <v>85</v>
      </c>
      <c r="F537" s="148"/>
      <c r="G537" s="148"/>
      <c r="H537" s="17" t="s">
        <v>61</v>
      </c>
      <c r="I537" s="51" t="s">
        <v>82</v>
      </c>
      <c r="J537" s="88"/>
      <c r="K537" s="51" t="s">
        <v>989</v>
      </c>
      <c r="L537" s="88"/>
      <c r="M537" s="56">
        <v>43186</v>
      </c>
      <c r="N537" s="60">
        <v>16</v>
      </c>
      <c r="O537" s="60">
        <v>14</v>
      </c>
      <c r="P537" s="56" t="s">
        <v>1015</v>
      </c>
    </row>
    <row r="538" spans="2:16" x14ac:dyDescent="0.2">
      <c r="B538" s="56">
        <v>43216</v>
      </c>
      <c r="C538" s="17" t="s">
        <v>1413</v>
      </c>
      <c r="D538" s="17">
        <v>348526</v>
      </c>
      <c r="E538" s="148" t="s">
        <v>260</v>
      </c>
      <c r="F538" s="148"/>
      <c r="G538" s="148"/>
      <c r="H538" s="17" t="s">
        <v>61</v>
      </c>
      <c r="I538" s="51" t="s">
        <v>103</v>
      </c>
      <c r="J538" s="88"/>
      <c r="K538" s="51" t="s">
        <v>989</v>
      </c>
      <c r="L538" s="88"/>
      <c r="M538" s="56">
        <v>43228</v>
      </c>
      <c r="N538" s="60">
        <v>12</v>
      </c>
      <c r="O538" s="60">
        <v>27</v>
      </c>
      <c r="P538" s="56" t="s">
        <v>1014</v>
      </c>
    </row>
    <row r="539" spans="2:16" x14ac:dyDescent="0.2">
      <c r="B539" s="56">
        <v>43190</v>
      </c>
      <c r="C539" s="17" t="s">
        <v>1414</v>
      </c>
      <c r="D539" s="17">
        <v>347745</v>
      </c>
      <c r="E539" s="148" t="s">
        <v>386</v>
      </c>
      <c r="F539" s="148"/>
      <c r="G539" s="148"/>
      <c r="H539" s="17" t="s">
        <v>61</v>
      </c>
      <c r="I539" s="51" t="s">
        <v>103</v>
      </c>
      <c r="J539" s="88"/>
      <c r="K539" s="51" t="s">
        <v>989</v>
      </c>
      <c r="L539" s="88"/>
      <c r="M539" s="56">
        <v>43217</v>
      </c>
      <c r="N539" s="60">
        <v>27</v>
      </c>
      <c r="O539" s="60">
        <v>10</v>
      </c>
      <c r="P539" s="56" t="s">
        <v>1015</v>
      </c>
    </row>
    <row r="540" spans="2:16" x14ac:dyDescent="0.2">
      <c r="B540" s="56">
        <v>43318</v>
      </c>
      <c r="C540" s="17" t="s">
        <v>1415</v>
      </c>
      <c r="D540" s="17">
        <v>362802</v>
      </c>
      <c r="E540" s="148" t="s">
        <v>482</v>
      </c>
      <c r="F540" s="148"/>
      <c r="G540" s="148"/>
      <c r="H540" s="17" t="s">
        <v>61</v>
      </c>
      <c r="I540" s="51" t="s">
        <v>60</v>
      </c>
      <c r="J540" s="88"/>
      <c r="K540" s="51" t="s">
        <v>962</v>
      </c>
      <c r="L540" s="88"/>
      <c r="M540" s="56">
        <v>43350</v>
      </c>
      <c r="N540" s="60">
        <v>32</v>
      </c>
      <c r="O540" s="60">
        <v>13</v>
      </c>
      <c r="P540" s="56" t="s">
        <v>1015</v>
      </c>
    </row>
    <row r="541" spans="2:16" x14ac:dyDescent="0.2">
      <c r="B541" s="56">
        <v>43330</v>
      </c>
      <c r="C541" s="17" t="s">
        <v>1416</v>
      </c>
      <c r="D541" s="17">
        <v>348107</v>
      </c>
      <c r="E541" s="148" t="s">
        <v>69</v>
      </c>
      <c r="F541" s="148"/>
      <c r="G541" s="148"/>
      <c r="H541" s="17" t="s">
        <v>61</v>
      </c>
      <c r="I541" s="51" t="s">
        <v>70</v>
      </c>
      <c r="J541" s="88"/>
      <c r="K541" s="51" t="s">
        <v>996</v>
      </c>
      <c r="L541" s="88"/>
      <c r="M541" s="56">
        <v>43360</v>
      </c>
      <c r="N541" s="60">
        <v>30</v>
      </c>
      <c r="O541" s="60">
        <v>20</v>
      </c>
      <c r="P541" s="56" t="s">
        <v>1015</v>
      </c>
    </row>
    <row r="542" spans="2:16" x14ac:dyDescent="0.2">
      <c r="B542" s="56">
        <v>43285</v>
      </c>
      <c r="C542" s="17" t="s">
        <v>1417</v>
      </c>
      <c r="D542" s="17">
        <v>348501</v>
      </c>
      <c r="E542" s="148" t="s">
        <v>818</v>
      </c>
      <c r="F542" s="148"/>
      <c r="G542" s="148"/>
      <c r="H542" s="17" t="s">
        <v>61</v>
      </c>
      <c r="I542" s="51" t="s">
        <v>103</v>
      </c>
      <c r="J542" s="88"/>
      <c r="K542" s="51" t="s">
        <v>998</v>
      </c>
      <c r="L542" s="88"/>
      <c r="M542" s="56">
        <v>43295</v>
      </c>
      <c r="N542" s="60">
        <v>10</v>
      </c>
      <c r="O542" s="60">
        <v>21</v>
      </c>
      <c r="P542" s="56" t="s">
        <v>1014</v>
      </c>
    </row>
    <row r="543" spans="2:16" x14ac:dyDescent="0.2">
      <c r="B543" s="56">
        <v>43264</v>
      </c>
      <c r="C543" s="17" t="s">
        <v>1418</v>
      </c>
      <c r="D543" s="17">
        <v>348635</v>
      </c>
      <c r="E543" s="148" t="s">
        <v>227</v>
      </c>
      <c r="F543" s="148"/>
      <c r="G543" s="148"/>
      <c r="H543" s="17" t="s">
        <v>61</v>
      </c>
      <c r="I543" s="51" t="s">
        <v>103</v>
      </c>
      <c r="J543" s="88"/>
      <c r="K543" s="51" t="s">
        <v>995</v>
      </c>
      <c r="L543" s="88"/>
      <c r="M543" s="56">
        <v>43275</v>
      </c>
      <c r="N543" s="60">
        <v>11</v>
      </c>
      <c r="O543" s="60">
        <v>30</v>
      </c>
      <c r="P543" s="56" t="s">
        <v>1014</v>
      </c>
    </row>
    <row r="544" spans="2:16" x14ac:dyDescent="0.2">
      <c r="B544" s="56">
        <v>43108</v>
      </c>
      <c r="C544" s="17" t="s">
        <v>1419</v>
      </c>
      <c r="D544" s="17">
        <v>348546</v>
      </c>
      <c r="E544" s="148" t="s">
        <v>87</v>
      </c>
      <c r="F544" s="148"/>
      <c r="G544" s="148"/>
      <c r="H544" s="17" t="s">
        <v>61</v>
      </c>
      <c r="I544" s="51" t="s">
        <v>63</v>
      </c>
      <c r="J544" s="88"/>
      <c r="K544" s="51" t="s">
        <v>993</v>
      </c>
      <c r="L544" s="88"/>
      <c r="M544" s="56">
        <v>43129</v>
      </c>
      <c r="N544" s="60">
        <v>21</v>
      </c>
      <c r="O544" s="60">
        <v>15</v>
      </c>
      <c r="P544" s="56" t="s">
        <v>1015</v>
      </c>
    </row>
    <row r="545" spans="2:16" x14ac:dyDescent="0.2">
      <c r="B545" s="56">
        <v>43159</v>
      </c>
      <c r="C545" s="17" t="s">
        <v>1420</v>
      </c>
      <c r="D545" s="17">
        <v>347695</v>
      </c>
      <c r="E545" s="148" t="s">
        <v>233</v>
      </c>
      <c r="F545" s="148"/>
      <c r="G545" s="148"/>
      <c r="H545" s="17" t="s">
        <v>61</v>
      </c>
      <c r="I545" s="51" t="s">
        <v>103</v>
      </c>
      <c r="J545" s="88"/>
      <c r="K545" s="51" t="s">
        <v>991</v>
      </c>
      <c r="L545" s="88"/>
      <c r="M545" s="56">
        <v>43182</v>
      </c>
      <c r="N545" s="60">
        <v>23</v>
      </c>
      <c r="O545" s="60">
        <v>23</v>
      </c>
      <c r="P545" s="56" t="s">
        <v>1014</v>
      </c>
    </row>
    <row r="546" spans="2:16" x14ac:dyDescent="0.2">
      <c r="B546" s="56">
        <v>43173</v>
      </c>
      <c r="C546" s="17" t="s">
        <v>1421</v>
      </c>
      <c r="D546" s="17">
        <v>348238</v>
      </c>
      <c r="E546" s="148" t="s">
        <v>376</v>
      </c>
      <c r="F546" s="148"/>
      <c r="G546" s="148"/>
      <c r="H546" s="17" t="s">
        <v>61</v>
      </c>
      <c r="I546" s="51" t="s">
        <v>68</v>
      </c>
      <c r="J546" s="88"/>
      <c r="K546" s="51" t="s">
        <v>962</v>
      </c>
      <c r="L546" s="88"/>
      <c r="M546" s="56">
        <v>43185</v>
      </c>
      <c r="N546" s="60">
        <v>12</v>
      </c>
      <c r="O546" s="60">
        <v>28</v>
      </c>
      <c r="P546" s="56" t="s">
        <v>1014</v>
      </c>
    </row>
    <row r="547" spans="2:16" x14ac:dyDescent="0.2">
      <c r="B547" s="56">
        <v>43276</v>
      </c>
      <c r="C547" s="17" t="s">
        <v>1422</v>
      </c>
      <c r="D547" s="17">
        <v>362708</v>
      </c>
      <c r="E547" s="148" t="s">
        <v>532</v>
      </c>
      <c r="F547" s="148"/>
      <c r="G547" s="148"/>
      <c r="H547" s="17" t="s">
        <v>61</v>
      </c>
      <c r="I547" s="51" t="s">
        <v>76</v>
      </c>
      <c r="J547" s="88"/>
      <c r="K547" s="51" t="s">
        <v>994</v>
      </c>
      <c r="L547" s="88"/>
      <c r="M547" s="56">
        <v>43293</v>
      </c>
      <c r="N547" s="60">
        <v>17</v>
      </c>
      <c r="O547" s="60">
        <v>21</v>
      </c>
      <c r="P547" s="56" t="s">
        <v>1014</v>
      </c>
    </row>
    <row r="548" spans="2:16" x14ac:dyDescent="0.2">
      <c r="B548" s="56">
        <v>43143</v>
      </c>
      <c r="C548" s="17" t="s">
        <v>1423</v>
      </c>
      <c r="D548" s="17">
        <v>348158</v>
      </c>
      <c r="E548" s="148" t="s">
        <v>759</v>
      </c>
      <c r="F548" s="148"/>
      <c r="G548" s="148"/>
      <c r="H548" s="17" t="s">
        <v>61</v>
      </c>
      <c r="I548" s="51" t="s">
        <v>74</v>
      </c>
      <c r="J548" s="88"/>
      <c r="K548" s="51" t="s">
        <v>989</v>
      </c>
      <c r="L548" s="88"/>
      <c r="M548" s="56">
        <v>43164</v>
      </c>
      <c r="N548" s="60">
        <v>21</v>
      </c>
      <c r="O548" s="60">
        <v>14</v>
      </c>
      <c r="P548" s="56" t="s">
        <v>1015</v>
      </c>
    </row>
    <row r="549" spans="2:16" x14ac:dyDescent="0.2">
      <c r="B549" s="56">
        <v>43309</v>
      </c>
      <c r="C549" s="17" t="s">
        <v>1424</v>
      </c>
      <c r="D549" s="17">
        <v>362720</v>
      </c>
      <c r="E549" s="148" t="s">
        <v>527</v>
      </c>
      <c r="F549" s="148"/>
      <c r="G549" s="148"/>
      <c r="H549" s="17" t="s">
        <v>61</v>
      </c>
      <c r="I549" s="51" t="s">
        <v>60</v>
      </c>
      <c r="J549" s="88"/>
      <c r="K549" s="51" t="s">
        <v>989</v>
      </c>
      <c r="L549" s="88"/>
      <c r="M549" s="56">
        <v>43319</v>
      </c>
      <c r="N549" s="60">
        <v>10</v>
      </c>
      <c r="O549" s="60">
        <v>26</v>
      </c>
      <c r="P549" s="56" t="s">
        <v>1014</v>
      </c>
    </row>
    <row r="550" spans="2:16" x14ac:dyDescent="0.2">
      <c r="B550" s="56">
        <v>43111</v>
      </c>
      <c r="C550" s="17" t="s">
        <v>1425</v>
      </c>
      <c r="D550" s="17">
        <v>348340</v>
      </c>
      <c r="E550" s="148" t="s">
        <v>83</v>
      </c>
      <c r="F550" s="148"/>
      <c r="G550" s="148"/>
      <c r="H550" s="17" t="s">
        <v>61</v>
      </c>
      <c r="I550" s="51" t="s">
        <v>82</v>
      </c>
      <c r="J550" s="88"/>
      <c r="K550" s="51" t="s">
        <v>995</v>
      </c>
      <c r="L550" s="88"/>
      <c r="M550" s="56">
        <v>43121</v>
      </c>
      <c r="N550" s="60">
        <v>10</v>
      </c>
      <c r="O550" s="60">
        <v>11</v>
      </c>
      <c r="P550" s="56" t="s">
        <v>1014</v>
      </c>
    </row>
    <row r="551" spans="2:16" x14ac:dyDescent="0.2">
      <c r="B551" s="56">
        <v>43208</v>
      </c>
      <c r="C551" s="17" t="s">
        <v>1426</v>
      </c>
      <c r="D551" s="17">
        <v>347707</v>
      </c>
      <c r="E551" s="148" t="s">
        <v>230</v>
      </c>
      <c r="F551" s="148"/>
      <c r="G551" s="148"/>
      <c r="H551" s="17" t="s">
        <v>61</v>
      </c>
      <c r="I551" s="51" t="s">
        <v>70</v>
      </c>
      <c r="J551" s="88"/>
      <c r="K551" s="51" t="s">
        <v>965</v>
      </c>
      <c r="L551" s="88"/>
      <c r="M551" s="56">
        <v>43230</v>
      </c>
      <c r="N551" s="60">
        <v>22</v>
      </c>
      <c r="O551" s="60">
        <v>23</v>
      </c>
      <c r="P551" s="56" t="s">
        <v>1014</v>
      </c>
    </row>
    <row r="553" spans="2:16" x14ac:dyDescent="0.2">
      <c r="H553" s="64" t="s">
        <v>46</v>
      </c>
    </row>
    <row r="554" spans="2:16" x14ac:dyDescent="0.2">
      <c r="B554" s="46" t="s">
        <v>1002</v>
      </c>
      <c r="F554" s="61">
        <f>COUNTIFS(P509:P551,"SI")</f>
        <v>22</v>
      </c>
    </row>
    <row r="555" spans="2:16" x14ac:dyDescent="0.2">
      <c r="B555" s="46" t="s">
        <v>1012</v>
      </c>
      <c r="F555" s="61">
        <f>COUNTA(P509:P551)</f>
        <v>43</v>
      </c>
      <c r="H555" s="46" t="s">
        <v>1014</v>
      </c>
      <c r="I555" s="62"/>
    </row>
    <row r="556" spans="2:16" x14ac:dyDescent="0.2">
      <c r="B556" s="46" t="s">
        <v>1013</v>
      </c>
      <c r="F556" s="130">
        <f>+F554/F555</f>
        <v>0.51162790697674421</v>
      </c>
      <c r="H556" s="46" t="s">
        <v>1015</v>
      </c>
      <c r="I556" s="63"/>
    </row>
    <row r="558" spans="2:16" x14ac:dyDescent="0.2">
      <c r="B558" s="23" t="s">
        <v>876</v>
      </c>
      <c r="C558" s="5"/>
    </row>
    <row r="559" spans="2:16" x14ac:dyDescent="0.2">
      <c r="B559" s="5"/>
      <c r="C559" s="5"/>
    </row>
    <row r="560" spans="2:16" ht="48" x14ac:dyDescent="0.2">
      <c r="B560" s="151" t="s">
        <v>57</v>
      </c>
      <c r="C560" s="151"/>
      <c r="D560" s="22" t="s">
        <v>1016</v>
      </c>
      <c r="E560" s="22" t="s">
        <v>1017</v>
      </c>
      <c r="F560" s="22" t="s">
        <v>1018</v>
      </c>
    </row>
    <row r="561" spans="2:6" x14ac:dyDescent="0.2">
      <c r="B561" s="149" t="s">
        <v>60</v>
      </c>
      <c r="C561" s="150"/>
      <c r="D561" s="57">
        <f>COUNTIFS($P$509:$P$551,"SI",$I$509:$I$551,$B561)</f>
        <v>5</v>
      </c>
      <c r="E561" s="57">
        <f>COUNTIFS($I$509:$I$551,$B561)</f>
        <v>8</v>
      </c>
      <c r="F561" s="85">
        <f>IFERROR(D561/E561,0)</f>
        <v>0.625</v>
      </c>
    </row>
    <row r="562" spans="2:6" x14ac:dyDescent="0.2">
      <c r="B562" s="149" t="s">
        <v>63</v>
      </c>
      <c r="C562" s="150"/>
      <c r="D562" s="57">
        <f t="shared" ref="D562:D574" si="33">COUNTIFS($P$509:$P$551,"SI",$I$509:$I$551,$B562)</f>
        <v>0</v>
      </c>
      <c r="E562" s="57">
        <f t="shared" ref="E562:E574" si="34">COUNTIFS($I$509:$I$551,$B562)</f>
        <v>2</v>
      </c>
      <c r="F562" s="85">
        <f t="shared" ref="F562:F574" si="35">IFERROR(D562/E562,0)</f>
        <v>0</v>
      </c>
    </row>
    <row r="563" spans="2:6" x14ac:dyDescent="0.2">
      <c r="B563" s="149" t="s">
        <v>65</v>
      </c>
      <c r="C563" s="150"/>
      <c r="D563" s="57">
        <f t="shared" si="33"/>
        <v>1</v>
      </c>
      <c r="E563" s="57">
        <f t="shared" si="34"/>
        <v>2</v>
      </c>
      <c r="F563" s="85">
        <f t="shared" si="35"/>
        <v>0.5</v>
      </c>
    </row>
    <row r="564" spans="2:6" x14ac:dyDescent="0.2">
      <c r="B564" s="149" t="s">
        <v>68</v>
      </c>
      <c r="C564" s="150"/>
      <c r="D564" s="57">
        <f t="shared" si="33"/>
        <v>1</v>
      </c>
      <c r="E564" s="57">
        <f t="shared" si="34"/>
        <v>2</v>
      </c>
      <c r="F564" s="85">
        <f t="shared" si="35"/>
        <v>0.5</v>
      </c>
    </row>
    <row r="565" spans="2:6" x14ac:dyDescent="0.2">
      <c r="B565" s="149" t="s">
        <v>70</v>
      </c>
      <c r="C565" s="150"/>
      <c r="D565" s="57">
        <f t="shared" si="33"/>
        <v>1</v>
      </c>
      <c r="E565" s="57">
        <f t="shared" si="34"/>
        <v>2</v>
      </c>
      <c r="F565" s="85">
        <f t="shared" si="35"/>
        <v>0.5</v>
      </c>
    </row>
    <row r="566" spans="2:6" x14ac:dyDescent="0.2">
      <c r="B566" s="149" t="s">
        <v>72</v>
      </c>
      <c r="C566" s="150"/>
      <c r="D566" s="57">
        <f t="shared" si="33"/>
        <v>0</v>
      </c>
      <c r="E566" s="57">
        <f t="shared" si="34"/>
        <v>0</v>
      </c>
      <c r="F566" s="85">
        <f t="shared" si="35"/>
        <v>0</v>
      </c>
    </row>
    <row r="567" spans="2:6" x14ac:dyDescent="0.2">
      <c r="B567" s="149" t="s">
        <v>74</v>
      </c>
      <c r="C567" s="150"/>
      <c r="D567" s="57">
        <f t="shared" si="33"/>
        <v>2</v>
      </c>
      <c r="E567" s="57">
        <f t="shared" si="34"/>
        <v>4</v>
      </c>
      <c r="F567" s="85">
        <f t="shared" si="35"/>
        <v>0.5</v>
      </c>
    </row>
    <row r="568" spans="2:6" x14ac:dyDescent="0.2">
      <c r="B568" s="149" t="s">
        <v>76</v>
      </c>
      <c r="C568" s="150"/>
      <c r="D568" s="57">
        <f t="shared" si="33"/>
        <v>1</v>
      </c>
      <c r="E568" s="57">
        <f t="shared" si="34"/>
        <v>1</v>
      </c>
      <c r="F568" s="85">
        <f t="shared" si="35"/>
        <v>1</v>
      </c>
    </row>
    <row r="569" spans="2:6" x14ac:dyDescent="0.2">
      <c r="B569" s="149" t="s">
        <v>80</v>
      </c>
      <c r="C569" s="150"/>
      <c r="D569" s="57">
        <f t="shared" si="33"/>
        <v>0</v>
      </c>
      <c r="E569" s="57">
        <f t="shared" si="34"/>
        <v>0</v>
      </c>
      <c r="F569" s="85">
        <f t="shared" si="35"/>
        <v>0</v>
      </c>
    </row>
    <row r="570" spans="2:6" x14ac:dyDescent="0.2">
      <c r="B570" s="149" t="s">
        <v>82</v>
      </c>
      <c r="C570" s="150"/>
      <c r="D570" s="57">
        <f t="shared" si="33"/>
        <v>1</v>
      </c>
      <c r="E570" s="57">
        <f t="shared" si="34"/>
        <v>2</v>
      </c>
      <c r="F570" s="85">
        <f t="shared" si="35"/>
        <v>0.5</v>
      </c>
    </row>
    <row r="571" spans="2:6" x14ac:dyDescent="0.2">
      <c r="B571" s="149" t="s">
        <v>89</v>
      </c>
      <c r="C571" s="150"/>
      <c r="D571" s="57">
        <f t="shared" si="33"/>
        <v>2</v>
      </c>
      <c r="E571" s="57">
        <f t="shared" si="34"/>
        <v>2</v>
      </c>
      <c r="F571" s="85">
        <f t="shared" si="35"/>
        <v>1</v>
      </c>
    </row>
    <row r="572" spans="2:6" x14ac:dyDescent="0.2">
      <c r="B572" s="149" t="s">
        <v>103</v>
      </c>
      <c r="C572" s="150"/>
      <c r="D572" s="57">
        <f t="shared" si="33"/>
        <v>7</v>
      </c>
      <c r="E572" s="57">
        <f t="shared" si="34"/>
        <v>16</v>
      </c>
      <c r="F572" s="85">
        <f t="shared" si="35"/>
        <v>0.4375</v>
      </c>
    </row>
    <row r="573" spans="2:6" x14ac:dyDescent="0.2">
      <c r="B573" s="149" t="s">
        <v>151</v>
      </c>
      <c r="C573" s="150"/>
      <c r="D573" s="57">
        <f t="shared" si="33"/>
        <v>1</v>
      </c>
      <c r="E573" s="57">
        <f t="shared" si="34"/>
        <v>2</v>
      </c>
      <c r="F573" s="85">
        <f t="shared" si="35"/>
        <v>0.5</v>
      </c>
    </row>
    <row r="574" spans="2:6" x14ac:dyDescent="0.2">
      <c r="B574" s="149" t="s">
        <v>201</v>
      </c>
      <c r="C574" s="150"/>
      <c r="D574" s="57">
        <f t="shared" si="33"/>
        <v>0</v>
      </c>
      <c r="E574" s="57">
        <f t="shared" si="34"/>
        <v>0</v>
      </c>
      <c r="F574" s="85">
        <f t="shared" si="35"/>
        <v>0</v>
      </c>
    </row>
    <row r="576" spans="2:6" x14ac:dyDescent="0.2">
      <c r="B576" s="23" t="s">
        <v>999</v>
      </c>
    </row>
    <row r="578" spans="2:6" ht="48" x14ac:dyDescent="0.2">
      <c r="B578" s="151" t="s">
        <v>983</v>
      </c>
      <c r="C578" s="151"/>
      <c r="D578" s="22" t="s">
        <v>1016</v>
      </c>
      <c r="E578" s="22" t="s">
        <v>1017</v>
      </c>
      <c r="F578" s="22" t="s">
        <v>1018</v>
      </c>
    </row>
    <row r="579" spans="2:6" x14ac:dyDescent="0.2">
      <c r="B579" s="149" t="s">
        <v>962</v>
      </c>
      <c r="C579" s="150"/>
      <c r="D579" s="57">
        <f>COUNTIFS($P$509:$P$551,"SI",$K$509:$K$551,$B579)</f>
        <v>1</v>
      </c>
      <c r="E579" s="57">
        <f>COUNTIFS($K$509:$K$551,$B579)</f>
        <v>2</v>
      </c>
      <c r="F579" s="85">
        <f>IFERROR(D579/E579,0)</f>
        <v>0.5</v>
      </c>
    </row>
    <row r="580" spans="2:6" x14ac:dyDescent="0.2">
      <c r="B580" s="149" t="s">
        <v>965</v>
      </c>
      <c r="C580" s="150"/>
      <c r="D580" s="57">
        <f t="shared" ref="D580:D591" si="36">COUNTIFS($P$509:$P$551,"SI",$K$509:$K$551,$B580)</f>
        <v>1</v>
      </c>
      <c r="E580" s="57">
        <f t="shared" ref="E580:E591" si="37">COUNTIFS($K$509:$K$551,$B580)</f>
        <v>2</v>
      </c>
      <c r="F580" s="85">
        <f t="shared" ref="F580:F591" si="38">IFERROR(D580/E580,0)</f>
        <v>0.5</v>
      </c>
    </row>
    <row r="581" spans="2:6" x14ac:dyDescent="0.2">
      <c r="B581" s="149" t="s">
        <v>967</v>
      </c>
      <c r="C581" s="150"/>
      <c r="D581" s="57">
        <f t="shared" si="36"/>
        <v>2</v>
      </c>
      <c r="E581" s="57">
        <f t="shared" si="37"/>
        <v>2</v>
      </c>
      <c r="F581" s="85">
        <f t="shared" si="38"/>
        <v>1</v>
      </c>
    </row>
    <row r="582" spans="2:6" x14ac:dyDescent="0.2">
      <c r="B582" s="149" t="s">
        <v>989</v>
      </c>
      <c r="C582" s="150"/>
      <c r="D582" s="57">
        <f t="shared" si="36"/>
        <v>4</v>
      </c>
      <c r="E582" s="57">
        <f t="shared" si="37"/>
        <v>8</v>
      </c>
      <c r="F582" s="85">
        <f t="shared" si="38"/>
        <v>0.5</v>
      </c>
    </row>
    <row r="583" spans="2:6" x14ac:dyDescent="0.2">
      <c r="B583" s="149" t="s">
        <v>990</v>
      </c>
      <c r="C583" s="150"/>
      <c r="D583" s="57">
        <f t="shared" si="36"/>
        <v>0</v>
      </c>
      <c r="E583" s="57">
        <f t="shared" si="37"/>
        <v>0</v>
      </c>
      <c r="F583" s="85">
        <f t="shared" si="38"/>
        <v>0</v>
      </c>
    </row>
    <row r="584" spans="2:6" x14ac:dyDescent="0.2">
      <c r="B584" s="149" t="s">
        <v>991</v>
      </c>
      <c r="C584" s="150"/>
      <c r="D584" s="57">
        <f t="shared" si="36"/>
        <v>3</v>
      </c>
      <c r="E584" s="57">
        <f t="shared" si="37"/>
        <v>4</v>
      </c>
      <c r="F584" s="85">
        <f t="shared" si="38"/>
        <v>0.75</v>
      </c>
    </row>
    <row r="585" spans="2:6" x14ac:dyDescent="0.2">
      <c r="B585" s="149" t="s">
        <v>992</v>
      </c>
      <c r="C585" s="150"/>
      <c r="D585" s="57">
        <f t="shared" si="36"/>
        <v>0</v>
      </c>
      <c r="E585" s="57">
        <f t="shared" si="37"/>
        <v>4</v>
      </c>
      <c r="F585" s="85">
        <f t="shared" si="38"/>
        <v>0</v>
      </c>
    </row>
    <row r="586" spans="2:6" x14ac:dyDescent="0.2">
      <c r="B586" s="149" t="s">
        <v>993</v>
      </c>
      <c r="C586" s="150"/>
      <c r="D586" s="57">
        <f t="shared" si="36"/>
        <v>1</v>
      </c>
      <c r="E586" s="57">
        <f t="shared" si="37"/>
        <v>2</v>
      </c>
      <c r="F586" s="85">
        <f t="shared" si="38"/>
        <v>0.5</v>
      </c>
    </row>
    <row r="587" spans="2:6" x14ac:dyDescent="0.2">
      <c r="B587" s="149" t="s">
        <v>994</v>
      </c>
      <c r="C587" s="150"/>
      <c r="D587" s="57">
        <f t="shared" si="36"/>
        <v>2</v>
      </c>
      <c r="E587" s="57">
        <f t="shared" si="37"/>
        <v>4</v>
      </c>
      <c r="F587" s="85">
        <f t="shared" si="38"/>
        <v>0.5</v>
      </c>
    </row>
    <row r="588" spans="2:6" x14ac:dyDescent="0.2">
      <c r="B588" s="149" t="s">
        <v>995</v>
      </c>
      <c r="C588" s="150"/>
      <c r="D588" s="57">
        <f t="shared" si="36"/>
        <v>3</v>
      </c>
      <c r="E588" s="57">
        <f t="shared" si="37"/>
        <v>4</v>
      </c>
      <c r="F588" s="85">
        <f t="shared" si="38"/>
        <v>0.75</v>
      </c>
    </row>
    <row r="589" spans="2:6" x14ac:dyDescent="0.2">
      <c r="B589" s="149" t="s">
        <v>996</v>
      </c>
      <c r="C589" s="150"/>
      <c r="D589" s="57">
        <f t="shared" si="36"/>
        <v>1</v>
      </c>
      <c r="E589" s="57">
        <f t="shared" si="37"/>
        <v>4</v>
      </c>
      <c r="F589" s="85">
        <f t="shared" si="38"/>
        <v>0.25</v>
      </c>
    </row>
    <row r="590" spans="2:6" x14ac:dyDescent="0.2">
      <c r="B590" s="149" t="s">
        <v>997</v>
      </c>
      <c r="C590" s="150"/>
      <c r="D590" s="57">
        <f t="shared" si="36"/>
        <v>2</v>
      </c>
      <c r="E590" s="57">
        <f t="shared" si="37"/>
        <v>4</v>
      </c>
      <c r="F590" s="85">
        <f t="shared" si="38"/>
        <v>0.5</v>
      </c>
    </row>
    <row r="591" spans="2:6" x14ac:dyDescent="0.2">
      <c r="B591" s="149" t="s">
        <v>998</v>
      </c>
      <c r="C591" s="150"/>
      <c r="D591" s="57">
        <f t="shared" si="36"/>
        <v>2</v>
      </c>
      <c r="E591" s="57">
        <f t="shared" si="37"/>
        <v>3</v>
      </c>
      <c r="F591" s="85">
        <f t="shared" si="38"/>
        <v>0.66666666666666663</v>
      </c>
    </row>
    <row r="593" spans="2:16" x14ac:dyDescent="0.2">
      <c r="B593" s="64" t="s">
        <v>901</v>
      </c>
    </row>
    <row r="595" spans="2:16" ht="24" x14ac:dyDescent="0.2">
      <c r="B595" s="41" t="s">
        <v>984</v>
      </c>
      <c r="C595" s="41" t="s">
        <v>985</v>
      </c>
      <c r="D595" s="41" t="s">
        <v>1311</v>
      </c>
      <c r="E595" s="151" t="s">
        <v>1027</v>
      </c>
      <c r="F595" s="151"/>
      <c r="G595" s="151"/>
      <c r="H595" s="41" t="s">
        <v>91</v>
      </c>
      <c r="I595" s="151" t="s">
        <v>875</v>
      </c>
      <c r="J595" s="151"/>
      <c r="K595" s="151" t="s">
        <v>983</v>
      </c>
      <c r="L595" s="151"/>
      <c r="M595" s="59" t="s">
        <v>1008</v>
      </c>
      <c r="N595" s="59" t="s">
        <v>1009</v>
      </c>
      <c r="O595" s="59" t="s">
        <v>1010</v>
      </c>
      <c r="P595" s="59" t="s">
        <v>1011</v>
      </c>
    </row>
    <row r="596" spans="2:16" x14ac:dyDescent="0.2">
      <c r="B596" s="56">
        <v>43307</v>
      </c>
      <c r="C596" s="17" t="s">
        <v>1427</v>
      </c>
      <c r="D596" s="17">
        <v>366753</v>
      </c>
      <c r="E596" s="148" t="s">
        <v>853</v>
      </c>
      <c r="F596" s="148"/>
      <c r="G596" s="148"/>
      <c r="H596" s="17" t="s">
        <v>61</v>
      </c>
      <c r="I596" s="51" t="s">
        <v>103</v>
      </c>
      <c r="J596" s="88"/>
      <c r="K596" s="51" t="s">
        <v>967</v>
      </c>
      <c r="L596" s="88"/>
      <c r="M596" s="56">
        <v>43327</v>
      </c>
      <c r="N596" s="60">
        <v>20</v>
      </c>
      <c r="O596" s="60">
        <v>8</v>
      </c>
      <c r="P596" s="56" t="s">
        <v>1015</v>
      </c>
    </row>
    <row r="597" spans="2:16" x14ac:dyDescent="0.2">
      <c r="B597" s="56">
        <v>43211</v>
      </c>
      <c r="C597" s="17" t="s">
        <v>1428</v>
      </c>
      <c r="D597" s="17">
        <v>347711</v>
      </c>
      <c r="E597" s="148" t="s">
        <v>512</v>
      </c>
      <c r="F597" s="148"/>
      <c r="G597" s="148"/>
      <c r="H597" s="17" t="s">
        <v>61</v>
      </c>
      <c r="I597" s="51" t="s">
        <v>70</v>
      </c>
      <c r="J597" s="88"/>
      <c r="K597" s="51" t="s">
        <v>989</v>
      </c>
      <c r="L597" s="88"/>
      <c r="M597" s="56">
        <v>43225</v>
      </c>
      <c r="N597" s="60">
        <v>14</v>
      </c>
      <c r="O597" s="60">
        <v>14</v>
      </c>
      <c r="P597" s="56" t="s">
        <v>1014</v>
      </c>
    </row>
    <row r="598" spans="2:16" x14ac:dyDescent="0.2">
      <c r="B598" s="56">
        <v>43210</v>
      </c>
      <c r="C598" s="17" t="s">
        <v>1429</v>
      </c>
      <c r="D598" s="17">
        <v>348573</v>
      </c>
      <c r="E598" s="148" t="s">
        <v>420</v>
      </c>
      <c r="F598" s="148"/>
      <c r="G598" s="148"/>
      <c r="H598" s="17" t="s">
        <v>61</v>
      </c>
      <c r="I598" s="51" t="s">
        <v>103</v>
      </c>
      <c r="J598" s="88"/>
      <c r="K598" s="51" t="s">
        <v>962</v>
      </c>
      <c r="L598" s="88"/>
      <c r="M598" s="56">
        <v>43245</v>
      </c>
      <c r="N598" s="60">
        <v>35</v>
      </c>
      <c r="O598" s="60">
        <v>11</v>
      </c>
      <c r="P598" s="56" t="s">
        <v>1015</v>
      </c>
    </row>
    <row r="599" spans="2:16" x14ac:dyDescent="0.2">
      <c r="B599" s="56">
        <v>43319</v>
      </c>
      <c r="C599" s="17" t="s">
        <v>1430</v>
      </c>
      <c r="D599" s="17">
        <v>353545</v>
      </c>
      <c r="E599" s="148" t="s">
        <v>545</v>
      </c>
      <c r="F599" s="148"/>
      <c r="G599" s="148"/>
      <c r="H599" s="17" t="s">
        <v>61</v>
      </c>
      <c r="I599" s="51" t="s">
        <v>103</v>
      </c>
      <c r="J599" s="88"/>
      <c r="K599" s="51" t="s">
        <v>994</v>
      </c>
      <c r="L599" s="88"/>
      <c r="M599" s="56">
        <v>43325</v>
      </c>
      <c r="N599" s="60">
        <v>6</v>
      </c>
      <c r="O599" s="60">
        <v>30</v>
      </c>
      <c r="P599" s="56" t="s">
        <v>1014</v>
      </c>
    </row>
    <row r="600" spans="2:16" x14ac:dyDescent="0.2">
      <c r="B600" s="56">
        <v>43143</v>
      </c>
      <c r="C600" s="17" t="s">
        <v>1431</v>
      </c>
      <c r="D600" s="17">
        <v>348438</v>
      </c>
      <c r="E600" s="148" t="s">
        <v>154</v>
      </c>
      <c r="F600" s="148"/>
      <c r="G600" s="148"/>
      <c r="H600" s="17" t="s">
        <v>61</v>
      </c>
      <c r="I600" s="51" t="s">
        <v>60</v>
      </c>
      <c r="J600" s="88"/>
      <c r="K600" s="51" t="s">
        <v>965</v>
      </c>
      <c r="L600" s="88"/>
      <c r="M600" s="56">
        <v>43178</v>
      </c>
      <c r="N600" s="60">
        <v>35</v>
      </c>
      <c r="O600" s="60">
        <v>15</v>
      </c>
      <c r="P600" s="56" t="s">
        <v>1015</v>
      </c>
    </row>
    <row r="601" spans="2:16" x14ac:dyDescent="0.2">
      <c r="B601" s="56">
        <v>43186</v>
      </c>
      <c r="C601" s="17" t="s">
        <v>1432</v>
      </c>
      <c r="D601" s="17">
        <v>348448</v>
      </c>
      <c r="E601" s="148" t="s">
        <v>153</v>
      </c>
      <c r="F601" s="148"/>
      <c r="G601" s="148"/>
      <c r="H601" s="17" t="s">
        <v>61</v>
      </c>
      <c r="I601" s="51" t="s">
        <v>151</v>
      </c>
      <c r="J601" s="88"/>
      <c r="K601" s="51" t="s">
        <v>990</v>
      </c>
      <c r="L601" s="88"/>
      <c r="M601" s="56">
        <v>43193</v>
      </c>
      <c r="N601" s="60">
        <v>7</v>
      </c>
      <c r="O601" s="60">
        <v>17</v>
      </c>
      <c r="P601" s="56" t="s">
        <v>1014</v>
      </c>
    </row>
    <row r="602" spans="2:16" x14ac:dyDescent="0.2">
      <c r="B602" s="56">
        <v>43168</v>
      </c>
      <c r="C602" s="17" t="s">
        <v>1433</v>
      </c>
      <c r="D602" s="17">
        <v>348819</v>
      </c>
      <c r="E602" s="148" t="s">
        <v>161</v>
      </c>
      <c r="F602" s="148"/>
      <c r="G602" s="148"/>
      <c r="H602" s="17" t="s">
        <v>61</v>
      </c>
      <c r="I602" s="51" t="s">
        <v>60</v>
      </c>
      <c r="J602" s="88"/>
      <c r="K602" s="51" t="s">
        <v>998</v>
      </c>
      <c r="L602" s="88"/>
      <c r="M602" s="56">
        <v>43185</v>
      </c>
      <c r="N602" s="60">
        <v>17</v>
      </c>
      <c r="O602" s="60">
        <v>11</v>
      </c>
      <c r="P602" s="56" t="s">
        <v>1015</v>
      </c>
    </row>
    <row r="603" spans="2:16" x14ac:dyDescent="0.2">
      <c r="B603" s="56">
        <v>43241</v>
      </c>
      <c r="C603" s="17" t="s">
        <v>1434</v>
      </c>
      <c r="D603" s="17">
        <v>348869</v>
      </c>
      <c r="E603" s="148" t="s">
        <v>428</v>
      </c>
      <c r="F603" s="148"/>
      <c r="G603" s="148"/>
      <c r="H603" s="17" t="s">
        <v>61</v>
      </c>
      <c r="I603" s="51" t="s">
        <v>60</v>
      </c>
      <c r="J603" s="88"/>
      <c r="K603" s="51" t="s">
        <v>962</v>
      </c>
      <c r="L603" s="88"/>
      <c r="M603" s="56">
        <v>43263</v>
      </c>
      <c r="N603" s="60">
        <v>22</v>
      </c>
      <c r="O603" s="60">
        <v>17</v>
      </c>
      <c r="P603" s="56" t="s">
        <v>1015</v>
      </c>
    </row>
    <row r="604" spans="2:16" x14ac:dyDescent="0.2">
      <c r="B604" s="56">
        <v>43294</v>
      </c>
      <c r="C604" s="17" t="s">
        <v>1435</v>
      </c>
      <c r="D604" s="17">
        <v>347804</v>
      </c>
      <c r="E604" s="148" t="s">
        <v>677</v>
      </c>
      <c r="F604" s="148"/>
      <c r="G604" s="148"/>
      <c r="H604" s="17" t="s">
        <v>61</v>
      </c>
      <c r="I604" s="51" t="s">
        <v>74</v>
      </c>
      <c r="J604" s="88"/>
      <c r="K604" s="51" t="s">
        <v>998</v>
      </c>
      <c r="L604" s="88"/>
      <c r="M604" s="56">
        <v>43321</v>
      </c>
      <c r="N604" s="60">
        <v>27</v>
      </c>
      <c r="O604" s="60">
        <v>17</v>
      </c>
      <c r="P604" s="56" t="s">
        <v>1015</v>
      </c>
    </row>
    <row r="605" spans="2:16" x14ac:dyDescent="0.2">
      <c r="B605" s="56">
        <v>43225</v>
      </c>
      <c r="C605" s="17" t="s">
        <v>1436</v>
      </c>
      <c r="D605" s="17">
        <v>362584</v>
      </c>
      <c r="E605" s="148" t="s">
        <v>622</v>
      </c>
      <c r="F605" s="148"/>
      <c r="G605" s="148"/>
      <c r="H605" s="17" t="s">
        <v>61</v>
      </c>
      <c r="I605" s="51" t="s">
        <v>65</v>
      </c>
      <c r="J605" s="88"/>
      <c r="K605" s="51" t="s">
        <v>992</v>
      </c>
      <c r="L605" s="88"/>
      <c r="M605" s="56">
        <v>43245</v>
      </c>
      <c r="N605" s="60">
        <v>20</v>
      </c>
      <c r="O605" s="60">
        <v>10</v>
      </c>
      <c r="P605" s="56" t="s">
        <v>1015</v>
      </c>
    </row>
    <row r="606" spans="2:16" x14ac:dyDescent="0.2">
      <c r="B606" s="56">
        <v>43174</v>
      </c>
      <c r="C606" s="17" t="s">
        <v>1437</v>
      </c>
      <c r="D606" s="17">
        <v>367932</v>
      </c>
      <c r="E606" s="148" t="s">
        <v>823</v>
      </c>
      <c r="F606" s="148"/>
      <c r="G606" s="148"/>
      <c r="H606" s="17" t="s">
        <v>61</v>
      </c>
      <c r="I606" s="51" t="s">
        <v>103</v>
      </c>
      <c r="J606" s="88"/>
      <c r="K606" s="51" t="s">
        <v>992</v>
      </c>
      <c r="L606" s="88"/>
      <c r="M606" s="56">
        <v>43179</v>
      </c>
      <c r="N606" s="60">
        <v>5</v>
      </c>
      <c r="O606" s="60">
        <v>9</v>
      </c>
      <c r="P606" s="56" t="s">
        <v>1014</v>
      </c>
    </row>
    <row r="607" spans="2:16" x14ac:dyDescent="0.2">
      <c r="B607" s="56">
        <v>43195</v>
      </c>
      <c r="C607" s="17" t="s">
        <v>1438</v>
      </c>
      <c r="D607" s="17">
        <v>348564</v>
      </c>
      <c r="E607" s="148" t="s">
        <v>399</v>
      </c>
      <c r="F607" s="148"/>
      <c r="G607" s="148"/>
      <c r="H607" s="17" t="s">
        <v>61</v>
      </c>
      <c r="I607" s="51" t="s">
        <v>103</v>
      </c>
      <c r="J607" s="88"/>
      <c r="K607" s="51" t="s">
        <v>997</v>
      </c>
      <c r="L607" s="88"/>
      <c r="M607" s="56">
        <v>43229</v>
      </c>
      <c r="N607" s="60">
        <v>34</v>
      </c>
      <c r="O607" s="60">
        <v>6</v>
      </c>
      <c r="P607" s="56" t="s">
        <v>1015</v>
      </c>
    </row>
    <row r="608" spans="2:16" x14ac:dyDescent="0.2">
      <c r="B608" s="56">
        <v>43134</v>
      </c>
      <c r="C608" s="17" t="s">
        <v>1439</v>
      </c>
      <c r="D608" s="17">
        <v>353542</v>
      </c>
      <c r="E608" s="148" t="s">
        <v>223</v>
      </c>
      <c r="F608" s="148"/>
      <c r="G608" s="148"/>
      <c r="H608" s="17" t="s">
        <v>61</v>
      </c>
      <c r="I608" s="51" t="s">
        <v>103</v>
      </c>
      <c r="J608" s="88"/>
      <c r="K608" s="51" t="s">
        <v>994</v>
      </c>
      <c r="L608" s="88"/>
      <c r="M608" s="56">
        <v>43156</v>
      </c>
      <c r="N608" s="60">
        <v>22</v>
      </c>
      <c r="O608" s="60">
        <v>10</v>
      </c>
      <c r="P608" s="56" t="s">
        <v>1015</v>
      </c>
    </row>
    <row r="609" spans="2:16" x14ac:dyDescent="0.2">
      <c r="B609" s="56">
        <v>43217</v>
      </c>
      <c r="C609" s="17" t="s">
        <v>1440</v>
      </c>
      <c r="D609" s="17">
        <v>347928</v>
      </c>
      <c r="E609" s="148" t="s">
        <v>169</v>
      </c>
      <c r="F609" s="148"/>
      <c r="G609" s="148"/>
      <c r="H609" s="17" t="s">
        <v>61</v>
      </c>
      <c r="I609" s="51" t="s">
        <v>80</v>
      </c>
      <c r="J609" s="88"/>
      <c r="K609" s="51" t="s">
        <v>998</v>
      </c>
      <c r="L609" s="88"/>
      <c r="M609" s="56">
        <v>43232</v>
      </c>
      <c r="N609" s="60">
        <v>15</v>
      </c>
      <c r="O609" s="60">
        <v>7</v>
      </c>
      <c r="P609" s="56" t="s">
        <v>1015</v>
      </c>
    </row>
    <row r="610" spans="2:16" x14ac:dyDescent="0.2">
      <c r="B610" s="56">
        <v>43159</v>
      </c>
      <c r="C610" s="17" t="s">
        <v>1441</v>
      </c>
      <c r="D610" s="17">
        <v>367756</v>
      </c>
      <c r="E610" s="148" t="s">
        <v>804</v>
      </c>
      <c r="F610" s="148"/>
      <c r="G610" s="148"/>
      <c r="H610" s="17" t="s">
        <v>61</v>
      </c>
      <c r="I610" s="51" t="s">
        <v>151</v>
      </c>
      <c r="J610" s="88"/>
      <c r="K610" s="51" t="s">
        <v>962</v>
      </c>
      <c r="L610" s="88"/>
      <c r="M610" s="56">
        <v>43180</v>
      </c>
      <c r="N610" s="60">
        <v>21</v>
      </c>
      <c r="O610" s="60">
        <v>25</v>
      </c>
      <c r="P610" s="56" t="s">
        <v>1014</v>
      </c>
    </row>
    <row r="611" spans="2:16" x14ac:dyDescent="0.2">
      <c r="B611" s="56">
        <v>43259</v>
      </c>
      <c r="C611" s="17" t="s">
        <v>1442</v>
      </c>
      <c r="D611" s="17">
        <v>348599</v>
      </c>
      <c r="E611" s="148" t="s">
        <v>353</v>
      </c>
      <c r="F611" s="148"/>
      <c r="G611" s="148"/>
      <c r="H611" s="17" t="s">
        <v>61</v>
      </c>
      <c r="I611" s="51" t="s">
        <v>74</v>
      </c>
      <c r="J611" s="88"/>
      <c r="K611" s="51" t="s">
        <v>962</v>
      </c>
      <c r="L611" s="88"/>
      <c r="M611" s="56">
        <v>43292</v>
      </c>
      <c r="N611" s="60">
        <v>33</v>
      </c>
      <c r="O611" s="60">
        <v>11</v>
      </c>
      <c r="P611" s="56" t="s">
        <v>1015</v>
      </c>
    </row>
    <row r="612" spans="2:16" x14ac:dyDescent="0.2">
      <c r="B612" s="56">
        <v>43151</v>
      </c>
      <c r="C612" s="17" t="s">
        <v>1443</v>
      </c>
      <c r="D612" s="17">
        <v>348413</v>
      </c>
      <c r="E612" s="148" t="s">
        <v>276</v>
      </c>
      <c r="F612" s="148"/>
      <c r="G612" s="148"/>
      <c r="H612" s="17" t="s">
        <v>61</v>
      </c>
      <c r="I612" s="51" t="s">
        <v>60</v>
      </c>
      <c r="J612" s="88"/>
      <c r="K612" s="51" t="s">
        <v>967</v>
      </c>
      <c r="L612" s="88"/>
      <c r="M612" s="56">
        <v>43163</v>
      </c>
      <c r="N612" s="60">
        <v>12</v>
      </c>
      <c r="O612" s="60">
        <v>5</v>
      </c>
      <c r="P612" s="56" t="s">
        <v>1015</v>
      </c>
    </row>
    <row r="613" spans="2:16" x14ac:dyDescent="0.2">
      <c r="B613" s="56">
        <v>43201</v>
      </c>
      <c r="C613" s="17" t="s">
        <v>1444</v>
      </c>
      <c r="D613" s="17">
        <v>348132</v>
      </c>
      <c r="E613" s="148" t="s">
        <v>305</v>
      </c>
      <c r="F613" s="148"/>
      <c r="G613" s="148"/>
      <c r="H613" s="17" t="s">
        <v>61</v>
      </c>
      <c r="I613" s="51" t="s">
        <v>70</v>
      </c>
      <c r="J613" s="88"/>
      <c r="K613" s="51" t="s">
        <v>993</v>
      </c>
      <c r="L613" s="88"/>
      <c r="M613" s="56">
        <v>43228</v>
      </c>
      <c r="N613" s="60">
        <v>27</v>
      </c>
      <c r="O613" s="60">
        <v>26</v>
      </c>
      <c r="P613" s="56" t="s">
        <v>1015</v>
      </c>
    </row>
    <row r="614" spans="2:16" x14ac:dyDescent="0.2">
      <c r="B614" s="56">
        <v>43127</v>
      </c>
      <c r="C614" s="17" t="s">
        <v>1445</v>
      </c>
      <c r="D614" s="17">
        <v>348422</v>
      </c>
      <c r="E614" s="148" t="s">
        <v>327</v>
      </c>
      <c r="F614" s="148"/>
      <c r="G614" s="148"/>
      <c r="H614" s="17" t="s">
        <v>61</v>
      </c>
      <c r="I614" s="51" t="s">
        <v>63</v>
      </c>
      <c r="J614" s="88"/>
      <c r="K614" s="51" t="s">
        <v>965</v>
      </c>
      <c r="L614" s="88"/>
      <c r="M614" s="56">
        <v>43133</v>
      </c>
      <c r="N614" s="60">
        <v>6</v>
      </c>
      <c r="O614" s="60">
        <v>20</v>
      </c>
      <c r="P614" s="56" t="s">
        <v>1014</v>
      </c>
    </row>
    <row r="615" spans="2:16" x14ac:dyDescent="0.2">
      <c r="B615" s="56">
        <v>43329</v>
      </c>
      <c r="C615" s="17" t="s">
        <v>1446</v>
      </c>
      <c r="D615" s="17">
        <v>348876</v>
      </c>
      <c r="E615" s="148" t="s">
        <v>484</v>
      </c>
      <c r="F615" s="148"/>
      <c r="G615" s="148"/>
      <c r="H615" s="17" t="s">
        <v>61</v>
      </c>
      <c r="I615" s="51" t="s">
        <v>60</v>
      </c>
      <c r="J615" s="88"/>
      <c r="K615" s="51" t="s">
        <v>965</v>
      </c>
      <c r="L615" s="88"/>
      <c r="M615" s="56">
        <v>43351</v>
      </c>
      <c r="N615" s="60">
        <v>22</v>
      </c>
      <c r="O615" s="60">
        <v>20</v>
      </c>
      <c r="P615" s="56" t="s">
        <v>1015</v>
      </c>
    </row>
    <row r="616" spans="2:16" x14ac:dyDescent="0.2">
      <c r="B616" s="56">
        <v>43252</v>
      </c>
      <c r="C616" s="17" t="s">
        <v>1447</v>
      </c>
      <c r="D616" s="17">
        <v>348377</v>
      </c>
      <c r="E616" s="148" t="s">
        <v>331</v>
      </c>
      <c r="F616" s="148"/>
      <c r="G616" s="148"/>
      <c r="H616" s="17" t="s">
        <v>61</v>
      </c>
      <c r="I616" s="51" t="s">
        <v>60</v>
      </c>
      <c r="J616" s="88"/>
      <c r="K616" s="51" t="s">
        <v>998</v>
      </c>
      <c r="L616" s="88"/>
      <c r="M616" s="56">
        <v>43274</v>
      </c>
      <c r="N616" s="60">
        <v>22</v>
      </c>
      <c r="O616" s="60">
        <v>20</v>
      </c>
      <c r="P616" s="56" t="s">
        <v>1015</v>
      </c>
    </row>
    <row r="617" spans="2:16" x14ac:dyDescent="0.2">
      <c r="B617" s="56">
        <v>43159</v>
      </c>
      <c r="C617" s="17" t="s">
        <v>1448</v>
      </c>
      <c r="D617" s="17">
        <v>366788</v>
      </c>
      <c r="E617" s="148" t="s">
        <v>658</v>
      </c>
      <c r="F617" s="148"/>
      <c r="G617" s="148"/>
      <c r="H617" s="17" t="s">
        <v>61</v>
      </c>
      <c r="I617" s="51" t="s">
        <v>82</v>
      </c>
      <c r="J617" s="88"/>
      <c r="K617" s="51" t="s">
        <v>996</v>
      </c>
      <c r="L617" s="88"/>
      <c r="M617" s="56">
        <v>43186</v>
      </c>
      <c r="N617" s="60">
        <v>27</v>
      </c>
      <c r="O617" s="60">
        <v>23</v>
      </c>
      <c r="P617" s="56" t="s">
        <v>1015</v>
      </c>
    </row>
    <row r="618" spans="2:16" x14ac:dyDescent="0.2">
      <c r="B618" s="56">
        <v>43334</v>
      </c>
      <c r="C618" s="17" t="s">
        <v>1449</v>
      </c>
      <c r="D618" s="17">
        <v>347821</v>
      </c>
      <c r="E618" s="148" t="s">
        <v>444</v>
      </c>
      <c r="F618" s="148"/>
      <c r="G618" s="148"/>
      <c r="H618" s="17" t="s">
        <v>61</v>
      </c>
      <c r="I618" s="51" t="s">
        <v>89</v>
      </c>
      <c r="J618" s="88"/>
      <c r="K618" s="51" t="s">
        <v>992</v>
      </c>
      <c r="L618" s="88"/>
      <c r="M618" s="56">
        <v>43361</v>
      </c>
      <c r="N618" s="60">
        <v>27</v>
      </c>
      <c r="O618" s="60">
        <v>6</v>
      </c>
      <c r="P618" s="56" t="s">
        <v>1015</v>
      </c>
    </row>
    <row r="619" spans="2:16" x14ac:dyDescent="0.2">
      <c r="B619" s="56">
        <v>43131</v>
      </c>
      <c r="C619" s="17" t="s">
        <v>1450</v>
      </c>
      <c r="D619" s="17">
        <v>348634</v>
      </c>
      <c r="E619" s="148" t="s">
        <v>406</v>
      </c>
      <c r="F619" s="148"/>
      <c r="G619" s="148"/>
      <c r="H619" s="17" t="s">
        <v>61</v>
      </c>
      <c r="I619" s="51" t="s">
        <v>103</v>
      </c>
      <c r="J619" s="88"/>
      <c r="K619" s="51" t="s">
        <v>998</v>
      </c>
      <c r="L619" s="88"/>
      <c r="M619" s="56">
        <v>43137</v>
      </c>
      <c r="N619" s="60">
        <v>6</v>
      </c>
      <c r="O619" s="60">
        <v>16</v>
      </c>
      <c r="P619" s="56" t="s">
        <v>1014</v>
      </c>
    </row>
    <row r="620" spans="2:16" x14ac:dyDescent="0.2">
      <c r="B620" s="56">
        <v>43289</v>
      </c>
      <c r="C620" s="17" t="s">
        <v>1451</v>
      </c>
      <c r="D620" s="17">
        <v>348226</v>
      </c>
      <c r="E620" s="148" t="s">
        <v>184</v>
      </c>
      <c r="F620" s="148"/>
      <c r="G620" s="148"/>
      <c r="H620" s="17" t="s">
        <v>61</v>
      </c>
      <c r="I620" s="51" t="s">
        <v>63</v>
      </c>
      <c r="J620" s="88"/>
      <c r="K620" s="51" t="s">
        <v>998</v>
      </c>
      <c r="L620" s="88"/>
      <c r="M620" s="56">
        <v>43323</v>
      </c>
      <c r="N620" s="60">
        <v>34</v>
      </c>
      <c r="O620" s="60">
        <v>13</v>
      </c>
      <c r="P620" s="56" t="s">
        <v>1015</v>
      </c>
    </row>
    <row r="621" spans="2:16" x14ac:dyDescent="0.2">
      <c r="B621" s="56">
        <v>43147</v>
      </c>
      <c r="C621" s="17" t="s">
        <v>1452</v>
      </c>
      <c r="D621" s="17">
        <v>348218</v>
      </c>
      <c r="E621" s="148" t="s">
        <v>696</v>
      </c>
      <c r="F621" s="148"/>
      <c r="G621" s="148"/>
      <c r="H621" s="17" t="s">
        <v>61</v>
      </c>
      <c r="I621" s="51" t="s">
        <v>151</v>
      </c>
      <c r="J621" s="88"/>
      <c r="K621" s="51" t="s">
        <v>995</v>
      </c>
      <c r="L621" s="88"/>
      <c r="M621" s="56">
        <v>43170</v>
      </c>
      <c r="N621" s="60">
        <v>23</v>
      </c>
      <c r="O621" s="60">
        <v>24</v>
      </c>
      <c r="P621" s="56" t="s">
        <v>1014</v>
      </c>
    </row>
    <row r="622" spans="2:16" x14ac:dyDescent="0.2">
      <c r="B622" s="56">
        <v>43283</v>
      </c>
      <c r="C622" s="17" t="s">
        <v>1453</v>
      </c>
      <c r="D622" s="17">
        <v>347872</v>
      </c>
      <c r="E622" s="148" t="s">
        <v>200</v>
      </c>
      <c r="F622" s="148"/>
      <c r="G622" s="148"/>
      <c r="H622" s="17" t="s">
        <v>61</v>
      </c>
      <c r="I622" s="51" t="s">
        <v>201</v>
      </c>
      <c r="J622" s="88"/>
      <c r="K622" s="51" t="s">
        <v>996</v>
      </c>
      <c r="L622" s="88"/>
      <c r="M622" s="56">
        <v>43303</v>
      </c>
      <c r="N622" s="60">
        <v>20</v>
      </c>
      <c r="O622" s="60">
        <v>28</v>
      </c>
      <c r="P622" s="56" t="s">
        <v>1014</v>
      </c>
    </row>
    <row r="623" spans="2:16" x14ac:dyDescent="0.2">
      <c r="B623" s="56">
        <v>43300</v>
      </c>
      <c r="C623" s="17" t="s">
        <v>1454</v>
      </c>
      <c r="D623" s="17">
        <v>348190</v>
      </c>
      <c r="E623" s="148" t="s">
        <v>750</v>
      </c>
      <c r="F623" s="148"/>
      <c r="G623" s="148"/>
      <c r="H623" s="17" t="s">
        <v>61</v>
      </c>
      <c r="I623" s="51" t="s">
        <v>151</v>
      </c>
      <c r="J623" s="88"/>
      <c r="K623" s="51" t="s">
        <v>994</v>
      </c>
      <c r="L623" s="88"/>
      <c r="M623" s="56">
        <v>43321</v>
      </c>
      <c r="N623" s="60">
        <v>21</v>
      </c>
      <c r="O623" s="60">
        <v>28</v>
      </c>
      <c r="P623" s="56" t="s">
        <v>1014</v>
      </c>
    </row>
    <row r="624" spans="2:16" x14ac:dyDescent="0.2">
      <c r="B624" s="56">
        <v>43228</v>
      </c>
      <c r="C624" s="17" t="s">
        <v>1455</v>
      </c>
      <c r="D624" s="17">
        <v>347921</v>
      </c>
      <c r="E624" s="148" t="s">
        <v>114</v>
      </c>
      <c r="F624" s="148"/>
      <c r="G624" s="148"/>
      <c r="H624" s="17" t="s">
        <v>61</v>
      </c>
      <c r="I624" s="51" t="s">
        <v>80</v>
      </c>
      <c r="J624" s="88"/>
      <c r="K624" s="51" t="s">
        <v>989</v>
      </c>
      <c r="L624" s="88"/>
      <c r="M624" s="56">
        <v>43247</v>
      </c>
      <c r="N624" s="60">
        <v>19</v>
      </c>
      <c r="O624" s="60">
        <v>5</v>
      </c>
      <c r="P624" s="56" t="s">
        <v>1015</v>
      </c>
    </row>
    <row r="625" spans="2:16" x14ac:dyDescent="0.2">
      <c r="B625" s="56">
        <v>43152</v>
      </c>
      <c r="C625" s="17" t="s">
        <v>1456</v>
      </c>
      <c r="D625" s="17">
        <v>364163</v>
      </c>
      <c r="E625" s="148" t="s">
        <v>181</v>
      </c>
      <c r="F625" s="148"/>
      <c r="G625" s="148"/>
      <c r="H625" s="17" t="s">
        <v>61</v>
      </c>
      <c r="I625" s="51" t="s">
        <v>82</v>
      </c>
      <c r="J625" s="88"/>
      <c r="K625" s="51" t="s">
        <v>996</v>
      </c>
      <c r="L625" s="88"/>
      <c r="M625" s="56">
        <v>43179</v>
      </c>
      <c r="N625" s="60">
        <v>27</v>
      </c>
      <c r="O625" s="60">
        <v>14</v>
      </c>
      <c r="P625" s="56" t="s">
        <v>1015</v>
      </c>
    </row>
    <row r="626" spans="2:16" x14ac:dyDescent="0.2">
      <c r="B626" s="56">
        <v>43281</v>
      </c>
      <c r="C626" s="17" t="s">
        <v>1457</v>
      </c>
      <c r="D626" s="17">
        <v>348342</v>
      </c>
      <c r="E626" s="148" t="s">
        <v>83</v>
      </c>
      <c r="F626" s="148"/>
      <c r="G626" s="148"/>
      <c r="H626" s="17" t="s">
        <v>61</v>
      </c>
      <c r="I626" s="51" t="s">
        <v>82</v>
      </c>
      <c r="J626" s="88"/>
      <c r="K626" s="51" t="s">
        <v>995</v>
      </c>
      <c r="L626" s="88"/>
      <c r="M626" s="56">
        <v>43313</v>
      </c>
      <c r="N626" s="60">
        <v>32</v>
      </c>
      <c r="O626" s="60">
        <v>20</v>
      </c>
      <c r="P626" s="56" t="s">
        <v>1015</v>
      </c>
    </row>
    <row r="627" spans="2:16" x14ac:dyDescent="0.2">
      <c r="B627" s="56">
        <v>43291</v>
      </c>
      <c r="C627" s="17" t="s">
        <v>1458</v>
      </c>
      <c r="D627" s="17">
        <v>348115</v>
      </c>
      <c r="E627" s="148" t="s">
        <v>590</v>
      </c>
      <c r="F627" s="148"/>
      <c r="G627" s="148"/>
      <c r="H627" s="17" t="s">
        <v>61</v>
      </c>
      <c r="I627" s="51" t="s">
        <v>68</v>
      </c>
      <c r="J627" s="88"/>
      <c r="K627" s="51" t="s">
        <v>993</v>
      </c>
      <c r="L627" s="88"/>
      <c r="M627" s="56">
        <v>43330</v>
      </c>
      <c r="N627" s="60">
        <v>39</v>
      </c>
      <c r="O627" s="60">
        <v>22</v>
      </c>
      <c r="P627" s="56" t="s">
        <v>1015</v>
      </c>
    </row>
    <row r="628" spans="2:16" x14ac:dyDescent="0.2">
      <c r="B628" s="56">
        <v>43277</v>
      </c>
      <c r="C628" s="17" t="s">
        <v>1459</v>
      </c>
      <c r="D628" s="17">
        <v>348766</v>
      </c>
      <c r="E628" s="148" t="s">
        <v>366</v>
      </c>
      <c r="F628" s="148"/>
      <c r="G628" s="148"/>
      <c r="H628" s="17" t="s">
        <v>61</v>
      </c>
      <c r="I628" s="51" t="s">
        <v>60</v>
      </c>
      <c r="J628" s="88"/>
      <c r="K628" s="51" t="s">
        <v>997</v>
      </c>
      <c r="L628" s="88"/>
      <c r="M628" s="56">
        <v>43305</v>
      </c>
      <c r="N628" s="60">
        <v>28</v>
      </c>
      <c r="O628" s="60">
        <v>25</v>
      </c>
      <c r="P628" s="56" t="s">
        <v>1015</v>
      </c>
    </row>
    <row r="629" spans="2:16" x14ac:dyDescent="0.2">
      <c r="B629" s="56">
        <v>43325</v>
      </c>
      <c r="C629" s="17" t="s">
        <v>1460</v>
      </c>
      <c r="D629" s="17">
        <v>362787</v>
      </c>
      <c r="E629" s="148" t="s">
        <v>459</v>
      </c>
      <c r="F629" s="148"/>
      <c r="G629" s="148"/>
      <c r="H629" s="17" t="s">
        <v>61</v>
      </c>
      <c r="I629" s="51" t="s">
        <v>60</v>
      </c>
      <c r="J629" s="88"/>
      <c r="K629" s="51" t="s">
        <v>965</v>
      </c>
      <c r="L629" s="88"/>
      <c r="M629" s="56">
        <v>43338</v>
      </c>
      <c r="N629" s="60">
        <v>13</v>
      </c>
      <c r="O629" s="60">
        <v>26</v>
      </c>
      <c r="P629" s="56" t="s">
        <v>1014</v>
      </c>
    </row>
    <row r="630" spans="2:16" x14ac:dyDescent="0.2">
      <c r="B630" s="56">
        <v>43270</v>
      </c>
      <c r="C630" s="17" t="s">
        <v>1461</v>
      </c>
      <c r="D630" s="17">
        <v>347931</v>
      </c>
      <c r="E630" s="148" t="s">
        <v>118</v>
      </c>
      <c r="F630" s="148"/>
      <c r="G630" s="148"/>
      <c r="H630" s="17" t="s">
        <v>61</v>
      </c>
      <c r="I630" s="51" t="s">
        <v>80</v>
      </c>
      <c r="J630" s="88"/>
      <c r="K630" s="51" t="s">
        <v>993</v>
      </c>
      <c r="L630" s="88"/>
      <c r="M630" s="56">
        <v>43284</v>
      </c>
      <c r="N630" s="60">
        <v>14</v>
      </c>
      <c r="O630" s="60">
        <v>8</v>
      </c>
      <c r="P630" s="56" t="s">
        <v>1015</v>
      </c>
    </row>
    <row r="631" spans="2:16" x14ac:dyDescent="0.2">
      <c r="B631" s="56">
        <v>43212</v>
      </c>
      <c r="C631" s="17" t="s">
        <v>1462</v>
      </c>
      <c r="D631" s="17">
        <v>347986</v>
      </c>
      <c r="E631" s="148" t="s">
        <v>174</v>
      </c>
      <c r="F631" s="148"/>
      <c r="G631" s="148"/>
      <c r="H631" s="17" t="s">
        <v>61</v>
      </c>
      <c r="I631" s="51" t="s">
        <v>82</v>
      </c>
      <c r="J631" s="88"/>
      <c r="K631" s="51" t="s">
        <v>992</v>
      </c>
      <c r="L631" s="88"/>
      <c r="M631" s="56">
        <v>43236</v>
      </c>
      <c r="N631" s="60">
        <v>24</v>
      </c>
      <c r="O631" s="60">
        <v>25</v>
      </c>
      <c r="P631" s="56" t="s">
        <v>1014</v>
      </c>
    </row>
    <row r="632" spans="2:16" x14ac:dyDescent="0.2">
      <c r="B632" s="56">
        <v>43224</v>
      </c>
      <c r="C632" s="17" t="s">
        <v>1463</v>
      </c>
      <c r="D632" s="17">
        <v>348448</v>
      </c>
      <c r="E632" s="148" t="s">
        <v>153</v>
      </c>
      <c r="F632" s="148"/>
      <c r="G632" s="148"/>
      <c r="H632" s="17" t="s">
        <v>61</v>
      </c>
      <c r="I632" s="51" t="s">
        <v>151</v>
      </c>
      <c r="J632" s="88"/>
      <c r="K632" s="51" t="s">
        <v>997</v>
      </c>
      <c r="L632" s="88"/>
      <c r="M632" s="56">
        <v>43251</v>
      </c>
      <c r="N632" s="60">
        <v>27</v>
      </c>
      <c r="O632" s="60">
        <v>17</v>
      </c>
      <c r="P632" s="56" t="s">
        <v>1015</v>
      </c>
    </row>
    <row r="633" spans="2:16" x14ac:dyDescent="0.2">
      <c r="B633" s="56">
        <v>43277</v>
      </c>
      <c r="C633" s="17" t="s">
        <v>1464</v>
      </c>
      <c r="D633" s="17">
        <v>347644</v>
      </c>
      <c r="E633" s="148" t="s">
        <v>235</v>
      </c>
      <c r="F633" s="148"/>
      <c r="G633" s="148"/>
      <c r="H633" s="17" t="s">
        <v>61</v>
      </c>
      <c r="I633" s="51" t="s">
        <v>103</v>
      </c>
      <c r="J633" s="88"/>
      <c r="K633" s="51" t="s">
        <v>991</v>
      </c>
      <c r="L633" s="88"/>
      <c r="M633" s="56">
        <v>43300</v>
      </c>
      <c r="N633" s="60">
        <v>23</v>
      </c>
      <c r="O633" s="60">
        <v>10</v>
      </c>
      <c r="P633" s="56" t="s">
        <v>1015</v>
      </c>
    </row>
    <row r="634" spans="2:16" x14ac:dyDescent="0.2">
      <c r="B634" s="56">
        <v>43319</v>
      </c>
      <c r="C634" s="17" t="s">
        <v>1465</v>
      </c>
      <c r="D634" s="17">
        <v>348426</v>
      </c>
      <c r="E634" s="148" t="s">
        <v>278</v>
      </c>
      <c r="F634" s="148"/>
      <c r="G634" s="148"/>
      <c r="H634" s="17" t="s">
        <v>61</v>
      </c>
      <c r="I634" s="51" t="s">
        <v>60</v>
      </c>
      <c r="J634" s="88"/>
      <c r="K634" s="51" t="s">
        <v>990</v>
      </c>
      <c r="L634" s="88"/>
      <c r="M634" s="56">
        <v>43335</v>
      </c>
      <c r="N634" s="60">
        <v>16</v>
      </c>
      <c r="O634" s="60">
        <v>28</v>
      </c>
      <c r="P634" s="56" t="s">
        <v>1014</v>
      </c>
    </row>
    <row r="635" spans="2:16" x14ac:dyDescent="0.2">
      <c r="B635" s="56">
        <v>43110</v>
      </c>
      <c r="C635" s="17" t="s">
        <v>1466</v>
      </c>
      <c r="D635" s="17">
        <v>348001</v>
      </c>
      <c r="E635" s="148" t="s">
        <v>163</v>
      </c>
      <c r="F635" s="148"/>
      <c r="G635" s="148"/>
      <c r="H635" s="17" t="s">
        <v>61</v>
      </c>
      <c r="I635" s="51" t="s">
        <v>82</v>
      </c>
      <c r="J635" s="88"/>
      <c r="K635" s="51" t="s">
        <v>997</v>
      </c>
      <c r="L635" s="88"/>
      <c r="M635" s="56">
        <v>43122</v>
      </c>
      <c r="N635" s="60">
        <v>12</v>
      </c>
      <c r="O635" s="60">
        <v>17</v>
      </c>
      <c r="P635" s="56" t="s">
        <v>1014</v>
      </c>
    </row>
    <row r="636" spans="2:16" x14ac:dyDescent="0.2">
      <c r="B636" s="56">
        <v>43273</v>
      </c>
      <c r="C636" s="17" t="s">
        <v>1467</v>
      </c>
      <c r="D636" s="17">
        <v>348438</v>
      </c>
      <c r="E636" s="148" t="s">
        <v>154</v>
      </c>
      <c r="F636" s="148"/>
      <c r="G636" s="148"/>
      <c r="H636" s="17" t="s">
        <v>61</v>
      </c>
      <c r="I636" s="51" t="s">
        <v>60</v>
      </c>
      <c r="J636" s="88"/>
      <c r="K636" s="51" t="s">
        <v>997</v>
      </c>
      <c r="L636" s="88"/>
      <c r="M636" s="56">
        <v>43303</v>
      </c>
      <c r="N636" s="60">
        <v>30</v>
      </c>
      <c r="O636" s="60">
        <v>15</v>
      </c>
      <c r="P636" s="56" t="s">
        <v>1015</v>
      </c>
    </row>
    <row r="637" spans="2:16" x14ac:dyDescent="0.2">
      <c r="B637" s="56">
        <v>43291</v>
      </c>
      <c r="C637" s="17" t="s">
        <v>1468</v>
      </c>
      <c r="D637" s="17">
        <v>348127</v>
      </c>
      <c r="E637" s="148" t="s">
        <v>391</v>
      </c>
      <c r="F637" s="148"/>
      <c r="G637" s="148"/>
      <c r="H637" s="17" t="s">
        <v>61</v>
      </c>
      <c r="I637" s="51" t="s">
        <v>70</v>
      </c>
      <c r="J637" s="88"/>
      <c r="K637" s="51" t="s">
        <v>998</v>
      </c>
      <c r="L637" s="88"/>
      <c r="M637" s="56">
        <v>43318</v>
      </c>
      <c r="N637" s="60">
        <v>27</v>
      </c>
      <c r="O637" s="60">
        <v>15</v>
      </c>
      <c r="P637" s="56" t="s">
        <v>1015</v>
      </c>
    </row>
    <row r="638" spans="2:16" x14ac:dyDescent="0.2">
      <c r="B638" s="56">
        <v>43178</v>
      </c>
      <c r="C638" s="17" t="s">
        <v>1469</v>
      </c>
      <c r="D638" s="17">
        <v>347622</v>
      </c>
      <c r="E638" s="148" t="s">
        <v>667</v>
      </c>
      <c r="F638" s="148"/>
      <c r="G638" s="148"/>
      <c r="H638" s="17" t="s">
        <v>61</v>
      </c>
      <c r="I638" s="51" t="s">
        <v>65</v>
      </c>
      <c r="J638" s="88"/>
      <c r="K638" s="51" t="s">
        <v>989</v>
      </c>
      <c r="L638" s="88"/>
      <c r="M638" s="56">
        <v>43206</v>
      </c>
      <c r="N638" s="60">
        <v>28</v>
      </c>
      <c r="O638" s="60">
        <v>24</v>
      </c>
      <c r="P638" s="56" t="s">
        <v>1015</v>
      </c>
    </row>
    <row r="640" spans="2:16" x14ac:dyDescent="0.2">
      <c r="H640" s="64" t="s">
        <v>46</v>
      </c>
    </row>
    <row r="641" spans="2:9" x14ac:dyDescent="0.2">
      <c r="B641" s="46" t="s">
        <v>1002</v>
      </c>
      <c r="F641" s="61">
        <f>COUNTIFS(P596:P638,"SI")</f>
        <v>14</v>
      </c>
    </row>
    <row r="642" spans="2:9" x14ac:dyDescent="0.2">
      <c r="B642" s="46" t="s">
        <v>1012</v>
      </c>
      <c r="F642" s="61">
        <f>COUNTA(P596:P638)</f>
        <v>43</v>
      </c>
      <c r="H642" s="46" t="s">
        <v>1014</v>
      </c>
      <c r="I642" s="62"/>
    </row>
    <row r="643" spans="2:9" x14ac:dyDescent="0.2">
      <c r="B643" s="46" t="s">
        <v>1013</v>
      </c>
      <c r="F643" s="130">
        <f>+F641/F642</f>
        <v>0.32558139534883723</v>
      </c>
      <c r="H643" s="46" t="s">
        <v>1015</v>
      </c>
      <c r="I643" s="63"/>
    </row>
    <row r="645" spans="2:9" x14ac:dyDescent="0.2">
      <c r="B645" s="23" t="s">
        <v>876</v>
      </c>
      <c r="C645" s="5"/>
    </row>
    <row r="646" spans="2:9" x14ac:dyDescent="0.2">
      <c r="B646" s="5"/>
      <c r="C646" s="5"/>
    </row>
    <row r="647" spans="2:9" ht="48" x14ac:dyDescent="0.2">
      <c r="B647" s="151" t="s">
        <v>57</v>
      </c>
      <c r="C647" s="151"/>
      <c r="D647" s="22" t="s">
        <v>1016</v>
      </c>
      <c r="E647" s="22" t="s">
        <v>1017</v>
      </c>
      <c r="F647" s="22" t="s">
        <v>1018</v>
      </c>
    </row>
    <row r="648" spans="2:9" x14ac:dyDescent="0.2">
      <c r="B648" s="149" t="s">
        <v>60</v>
      </c>
      <c r="C648" s="150"/>
      <c r="D648" s="57">
        <f>COUNTIFS($P$596:$P$638,"SI",$I$596:$I$638,$B648)</f>
        <v>2</v>
      </c>
      <c r="E648" s="57">
        <f>COUNTIFS($I$596:$I$638,$B648)</f>
        <v>10</v>
      </c>
      <c r="F648" s="85">
        <f>IFERROR(D648/E648,0)</f>
        <v>0.2</v>
      </c>
    </row>
    <row r="649" spans="2:9" x14ac:dyDescent="0.2">
      <c r="B649" s="149" t="s">
        <v>63</v>
      </c>
      <c r="C649" s="150"/>
      <c r="D649" s="57">
        <f t="shared" ref="D649:D661" si="39">COUNTIFS($P$596:$P$638,"SI",$I$596:$I$638,$B649)</f>
        <v>1</v>
      </c>
      <c r="E649" s="57">
        <f t="shared" ref="E649:E661" si="40">COUNTIFS($I$596:$I$638,$B649)</f>
        <v>2</v>
      </c>
      <c r="F649" s="85">
        <f t="shared" ref="F649:F661" si="41">IFERROR(D649/E649,0)</f>
        <v>0.5</v>
      </c>
    </row>
    <row r="650" spans="2:9" x14ac:dyDescent="0.2">
      <c r="B650" s="149" t="s">
        <v>65</v>
      </c>
      <c r="C650" s="150"/>
      <c r="D650" s="57">
        <f t="shared" si="39"/>
        <v>0</v>
      </c>
      <c r="E650" s="57">
        <f t="shared" si="40"/>
        <v>2</v>
      </c>
      <c r="F650" s="85">
        <f t="shared" si="41"/>
        <v>0</v>
      </c>
    </row>
    <row r="651" spans="2:9" x14ac:dyDescent="0.2">
      <c r="B651" s="149" t="s">
        <v>68</v>
      </c>
      <c r="C651" s="150"/>
      <c r="D651" s="57">
        <f t="shared" si="39"/>
        <v>0</v>
      </c>
      <c r="E651" s="57">
        <f t="shared" si="40"/>
        <v>1</v>
      </c>
      <c r="F651" s="85">
        <f t="shared" si="41"/>
        <v>0</v>
      </c>
    </row>
    <row r="652" spans="2:9" x14ac:dyDescent="0.2">
      <c r="B652" s="149" t="s">
        <v>70</v>
      </c>
      <c r="C652" s="150"/>
      <c r="D652" s="57">
        <f t="shared" si="39"/>
        <v>1</v>
      </c>
      <c r="E652" s="57">
        <f t="shared" si="40"/>
        <v>3</v>
      </c>
      <c r="F652" s="85">
        <f t="shared" si="41"/>
        <v>0.33333333333333331</v>
      </c>
    </row>
    <row r="653" spans="2:9" x14ac:dyDescent="0.2">
      <c r="B653" s="149" t="s">
        <v>72</v>
      </c>
      <c r="C653" s="150"/>
      <c r="D653" s="57">
        <f t="shared" si="39"/>
        <v>0</v>
      </c>
      <c r="E653" s="57">
        <f t="shared" si="40"/>
        <v>0</v>
      </c>
      <c r="F653" s="85">
        <f t="shared" si="41"/>
        <v>0</v>
      </c>
    </row>
    <row r="654" spans="2:9" x14ac:dyDescent="0.2">
      <c r="B654" s="149" t="s">
        <v>74</v>
      </c>
      <c r="C654" s="150"/>
      <c r="D654" s="57">
        <f t="shared" si="39"/>
        <v>0</v>
      </c>
      <c r="E654" s="57">
        <f t="shared" si="40"/>
        <v>2</v>
      </c>
      <c r="F654" s="85">
        <f t="shared" si="41"/>
        <v>0</v>
      </c>
    </row>
    <row r="655" spans="2:9" x14ac:dyDescent="0.2">
      <c r="B655" s="149" t="s">
        <v>76</v>
      </c>
      <c r="C655" s="150"/>
      <c r="D655" s="57">
        <f t="shared" si="39"/>
        <v>0</v>
      </c>
      <c r="E655" s="57">
        <f t="shared" si="40"/>
        <v>0</v>
      </c>
      <c r="F655" s="85">
        <f t="shared" si="41"/>
        <v>0</v>
      </c>
    </row>
    <row r="656" spans="2:9" x14ac:dyDescent="0.2">
      <c r="B656" s="149" t="s">
        <v>80</v>
      </c>
      <c r="C656" s="150"/>
      <c r="D656" s="57">
        <f t="shared" si="39"/>
        <v>0</v>
      </c>
      <c r="E656" s="57">
        <f t="shared" si="40"/>
        <v>3</v>
      </c>
      <c r="F656" s="85">
        <f t="shared" si="41"/>
        <v>0</v>
      </c>
    </row>
    <row r="657" spans="2:6" x14ac:dyDescent="0.2">
      <c r="B657" s="149" t="s">
        <v>82</v>
      </c>
      <c r="C657" s="150"/>
      <c r="D657" s="57">
        <f t="shared" si="39"/>
        <v>2</v>
      </c>
      <c r="E657" s="57">
        <f t="shared" si="40"/>
        <v>5</v>
      </c>
      <c r="F657" s="85">
        <f t="shared" si="41"/>
        <v>0.4</v>
      </c>
    </row>
    <row r="658" spans="2:6" x14ac:dyDescent="0.2">
      <c r="B658" s="149" t="s">
        <v>89</v>
      </c>
      <c r="C658" s="150"/>
      <c r="D658" s="57">
        <f t="shared" si="39"/>
        <v>0</v>
      </c>
      <c r="E658" s="57">
        <f t="shared" si="40"/>
        <v>1</v>
      </c>
      <c r="F658" s="85">
        <f t="shared" si="41"/>
        <v>0</v>
      </c>
    </row>
    <row r="659" spans="2:6" x14ac:dyDescent="0.2">
      <c r="B659" s="149" t="s">
        <v>103</v>
      </c>
      <c r="C659" s="150"/>
      <c r="D659" s="57">
        <f t="shared" si="39"/>
        <v>3</v>
      </c>
      <c r="E659" s="57">
        <f t="shared" si="40"/>
        <v>8</v>
      </c>
      <c r="F659" s="85">
        <f t="shared" si="41"/>
        <v>0.375</v>
      </c>
    </row>
    <row r="660" spans="2:6" x14ac:dyDescent="0.2">
      <c r="B660" s="149" t="s">
        <v>151</v>
      </c>
      <c r="C660" s="150"/>
      <c r="D660" s="57">
        <f t="shared" si="39"/>
        <v>4</v>
      </c>
      <c r="E660" s="57">
        <f t="shared" si="40"/>
        <v>5</v>
      </c>
      <c r="F660" s="85">
        <f t="shared" si="41"/>
        <v>0.8</v>
      </c>
    </row>
    <row r="661" spans="2:6" x14ac:dyDescent="0.2">
      <c r="B661" s="149" t="s">
        <v>201</v>
      </c>
      <c r="C661" s="150"/>
      <c r="D661" s="57">
        <f t="shared" si="39"/>
        <v>1</v>
      </c>
      <c r="E661" s="57">
        <f t="shared" si="40"/>
        <v>1</v>
      </c>
      <c r="F661" s="85">
        <f t="shared" si="41"/>
        <v>1</v>
      </c>
    </row>
    <row r="663" spans="2:6" x14ac:dyDescent="0.2">
      <c r="B663" s="23" t="s">
        <v>999</v>
      </c>
    </row>
    <row r="665" spans="2:6" ht="48" x14ac:dyDescent="0.2">
      <c r="B665" s="151" t="s">
        <v>983</v>
      </c>
      <c r="C665" s="151"/>
      <c r="D665" s="22" t="s">
        <v>1016</v>
      </c>
      <c r="E665" s="22" t="s">
        <v>1017</v>
      </c>
      <c r="F665" s="22" t="s">
        <v>1018</v>
      </c>
    </row>
    <row r="666" spans="2:6" x14ac:dyDescent="0.2">
      <c r="B666" s="149" t="s">
        <v>962</v>
      </c>
      <c r="C666" s="150"/>
      <c r="D666" s="57">
        <f>COUNTIFS($P$596:$P$638,"SI",$K$596:$K$638,$B666)</f>
        <v>1</v>
      </c>
      <c r="E666" s="57">
        <f>COUNTIFS($K$596:$K$638,$B666)</f>
        <v>4</v>
      </c>
      <c r="F666" s="85">
        <f>IFERROR(D666/E666,0)</f>
        <v>0.25</v>
      </c>
    </row>
    <row r="667" spans="2:6" x14ac:dyDescent="0.2">
      <c r="B667" s="149" t="s">
        <v>965</v>
      </c>
      <c r="C667" s="150"/>
      <c r="D667" s="57">
        <f t="shared" ref="D667:D678" si="42">COUNTIFS($P$596:$P$638,"SI",$K$596:$K$638,$B667)</f>
        <v>2</v>
      </c>
      <c r="E667" s="57">
        <f t="shared" ref="E667:E678" si="43">COUNTIFS($K$596:$K$638,$B667)</f>
        <v>4</v>
      </c>
      <c r="F667" s="85">
        <f t="shared" ref="F667:F678" si="44">IFERROR(D667/E667,0)</f>
        <v>0.5</v>
      </c>
    </row>
    <row r="668" spans="2:6" x14ac:dyDescent="0.2">
      <c r="B668" s="149" t="s">
        <v>967</v>
      </c>
      <c r="C668" s="150"/>
      <c r="D668" s="57">
        <f t="shared" si="42"/>
        <v>0</v>
      </c>
      <c r="E668" s="57">
        <f t="shared" si="43"/>
        <v>2</v>
      </c>
      <c r="F668" s="85">
        <f t="shared" si="44"/>
        <v>0</v>
      </c>
    </row>
    <row r="669" spans="2:6" x14ac:dyDescent="0.2">
      <c r="B669" s="149" t="s">
        <v>989</v>
      </c>
      <c r="C669" s="150"/>
      <c r="D669" s="57">
        <f t="shared" si="42"/>
        <v>1</v>
      </c>
      <c r="E669" s="57">
        <f t="shared" si="43"/>
        <v>3</v>
      </c>
      <c r="F669" s="85">
        <f t="shared" si="44"/>
        <v>0.33333333333333331</v>
      </c>
    </row>
    <row r="670" spans="2:6" x14ac:dyDescent="0.2">
      <c r="B670" s="149" t="s">
        <v>990</v>
      </c>
      <c r="C670" s="150"/>
      <c r="D670" s="57">
        <f t="shared" si="42"/>
        <v>2</v>
      </c>
      <c r="E670" s="57">
        <f t="shared" si="43"/>
        <v>2</v>
      </c>
      <c r="F670" s="85">
        <f t="shared" si="44"/>
        <v>1</v>
      </c>
    </row>
    <row r="671" spans="2:6" x14ac:dyDescent="0.2">
      <c r="B671" s="149" t="s">
        <v>991</v>
      </c>
      <c r="C671" s="150"/>
      <c r="D671" s="57">
        <f t="shared" si="42"/>
        <v>0</v>
      </c>
      <c r="E671" s="57">
        <f t="shared" si="43"/>
        <v>1</v>
      </c>
      <c r="F671" s="85">
        <f t="shared" si="44"/>
        <v>0</v>
      </c>
    </row>
    <row r="672" spans="2:6" x14ac:dyDescent="0.2">
      <c r="B672" s="149" t="s">
        <v>992</v>
      </c>
      <c r="C672" s="150"/>
      <c r="D672" s="57">
        <f t="shared" si="42"/>
        <v>2</v>
      </c>
      <c r="E672" s="57">
        <f t="shared" si="43"/>
        <v>4</v>
      </c>
      <c r="F672" s="85">
        <f t="shared" si="44"/>
        <v>0.5</v>
      </c>
    </row>
    <row r="673" spans="2:16" x14ac:dyDescent="0.2">
      <c r="B673" s="149" t="s">
        <v>993</v>
      </c>
      <c r="C673" s="150"/>
      <c r="D673" s="57">
        <f t="shared" si="42"/>
        <v>0</v>
      </c>
      <c r="E673" s="57">
        <f t="shared" si="43"/>
        <v>3</v>
      </c>
      <c r="F673" s="85">
        <f t="shared" si="44"/>
        <v>0</v>
      </c>
    </row>
    <row r="674" spans="2:16" x14ac:dyDescent="0.2">
      <c r="B674" s="149" t="s">
        <v>994</v>
      </c>
      <c r="C674" s="150"/>
      <c r="D674" s="57">
        <f t="shared" si="42"/>
        <v>2</v>
      </c>
      <c r="E674" s="57">
        <f t="shared" si="43"/>
        <v>3</v>
      </c>
      <c r="F674" s="85">
        <f t="shared" si="44"/>
        <v>0.66666666666666663</v>
      </c>
    </row>
    <row r="675" spans="2:16" x14ac:dyDescent="0.2">
      <c r="B675" s="149" t="s">
        <v>995</v>
      </c>
      <c r="C675" s="150"/>
      <c r="D675" s="57">
        <f t="shared" si="42"/>
        <v>1</v>
      </c>
      <c r="E675" s="57">
        <f t="shared" si="43"/>
        <v>2</v>
      </c>
      <c r="F675" s="85">
        <f t="shared" si="44"/>
        <v>0.5</v>
      </c>
    </row>
    <row r="676" spans="2:16" x14ac:dyDescent="0.2">
      <c r="B676" s="149" t="s">
        <v>996</v>
      </c>
      <c r="C676" s="150"/>
      <c r="D676" s="57">
        <f t="shared" si="42"/>
        <v>1</v>
      </c>
      <c r="E676" s="57">
        <f t="shared" si="43"/>
        <v>3</v>
      </c>
      <c r="F676" s="85">
        <f t="shared" si="44"/>
        <v>0.33333333333333331</v>
      </c>
    </row>
    <row r="677" spans="2:16" x14ac:dyDescent="0.2">
      <c r="B677" s="149" t="s">
        <v>997</v>
      </c>
      <c r="C677" s="150"/>
      <c r="D677" s="57">
        <f t="shared" si="42"/>
        <v>1</v>
      </c>
      <c r="E677" s="57">
        <f t="shared" si="43"/>
        <v>5</v>
      </c>
      <c r="F677" s="85">
        <f t="shared" si="44"/>
        <v>0.2</v>
      </c>
    </row>
    <row r="678" spans="2:16" x14ac:dyDescent="0.2">
      <c r="B678" s="149" t="s">
        <v>998</v>
      </c>
      <c r="C678" s="150"/>
      <c r="D678" s="57">
        <f t="shared" si="42"/>
        <v>1</v>
      </c>
      <c r="E678" s="57">
        <f t="shared" si="43"/>
        <v>7</v>
      </c>
      <c r="F678" s="85">
        <f t="shared" si="44"/>
        <v>0.14285714285714285</v>
      </c>
    </row>
    <row r="680" spans="2:16" x14ac:dyDescent="0.2">
      <c r="B680" s="64" t="s">
        <v>902</v>
      </c>
    </row>
    <row r="682" spans="2:16" ht="24" x14ac:dyDescent="0.2">
      <c r="B682" s="41" t="s">
        <v>984</v>
      </c>
      <c r="C682" s="41" t="s">
        <v>985</v>
      </c>
      <c r="D682" s="41" t="s">
        <v>1311</v>
      </c>
      <c r="E682" s="151" t="s">
        <v>1027</v>
      </c>
      <c r="F682" s="151"/>
      <c r="G682" s="151"/>
      <c r="H682" s="41" t="s">
        <v>91</v>
      </c>
      <c r="I682" s="151" t="s">
        <v>875</v>
      </c>
      <c r="J682" s="151"/>
      <c r="K682" s="151" t="s">
        <v>983</v>
      </c>
      <c r="L682" s="151"/>
      <c r="M682" s="59" t="s">
        <v>1008</v>
      </c>
      <c r="N682" s="59" t="s">
        <v>1009</v>
      </c>
      <c r="O682" s="59" t="s">
        <v>1010</v>
      </c>
      <c r="P682" s="59" t="s">
        <v>1011</v>
      </c>
    </row>
    <row r="683" spans="2:16" x14ac:dyDescent="0.2">
      <c r="B683" s="56">
        <v>43215</v>
      </c>
      <c r="C683" s="17" t="s">
        <v>1470</v>
      </c>
      <c r="D683" s="17">
        <v>347661</v>
      </c>
      <c r="E683" s="148" t="s">
        <v>633</v>
      </c>
      <c r="F683" s="148"/>
      <c r="G683" s="148"/>
      <c r="H683" s="17" t="s">
        <v>61</v>
      </c>
      <c r="I683" s="51" t="s">
        <v>74</v>
      </c>
      <c r="J683" s="88"/>
      <c r="K683" s="51" t="s">
        <v>995</v>
      </c>
      <c r="L683" s="88"/>
      <c r="M683" s="56">
        <v>43240</v>
      </c>
      <c r="N683" s="60">
        <v>25</v>
      </c>
      <c r="O683" s="60">
        <v>21</v>
      </c>
      <c r="P683" s="56" t="s">
        <v>1015</v>
      </c>
    </row>
    <row r="684" spans="2:16" x14ac:dyDescent="0.2">
      <c r="B684" s="56">
        <v>43291</v>
      </c>
      <c r="C684" s="17" t="s">
        <v>1471</v>
      </c>
      <c r="D684" s="17">
        <v>367713</v>
      </c>
      <c r="E684" s="148" t="s">
        <v>814</v>
      </c>
      <c r="F684" s="148"/>
      <c r="G684" s="148"/>
      <c r="H684" s="17" t="s">
        <v>61</v>
      </c>
      <c r="I684" s="51" t="s">
        <v>68</v>
      </c>
      <c r="J684" s="88"/>
      <c r="K684" s="51" t="s">
        <v>994</v>
      </c>
      <c r="L684" s="88"/>
      <c r="M684" s="56">
        <v>43331</v>
      </c>
      <c r="N684" s="60">
        <v>40</v>
      </c>
      <c r="O684" s="60">
        <v>21</v>
      </c>
      <c r="P684" s="56" t="s">
        <v>1015</v>
      </c>
    </row>
    <row r="685" spans="2:16" x14ac:dyDescent="0.2">
      <c r="B685" s="56">
        <v>43113</v>
      </c>
      <c r="C685" s="17" t="s">
        <v>1472</v>
      </c>
      <c r="D685" s="17">
        <v>369628</v>
      </c>
      <c r="E685" s="148" t="s">
        <v>713</v>
      </c>
      <c r="F685" s="148"/>
      <c r="G685" s="148"/>
      <c r="H685" s="17" t="s">
        <v>61</v>
      </c>
      <c r="I685" s="51" t="s">
        <v>80</v>
      </c>
      <c r="J685" s="88"/>
      <c r="K685" s="51" t="s">
        <v>967</v>
      </c>
      <c r="L685" s="88"/>
      <c r="M685" s="56">
        <v>43133</v>
      </c>
      <c r="N685" s="60">
        <v>20</v>
      </c>
      <c r="O685" s="60">
        <v>28</v>
      </c>
      <c r="P685" s="56" t="s">
        <v>1014</v>
      </c>
    </row>
    <row r="686" spans="2:16" x14ac:dyDescent="0.2">
      <c r="B686" s="56">
        <v>43289</v>
      </c>
      <c r="C686" s="17" t="s">
        <v>1473</v>
      </c>
      <c r="D686" s="17">
        <v>348558</v>
      </c>
      <c r="E686" s="148" t="s">
        <v>434</v>
      </c>
      <c r="F686" s="148"/>
      <c r="G686" s="148"/>
      <c r="H686" s="17" t="s">
        <v>61</v>
      </c>
      <c r="I686" s="51" t="s">
        <v>89</v>
      </c>
      <c r="J686" s="88"/>
      <c r="K686" s="51" t="s">
        <v>996</v>
      </c>
      <c r="L686" s="88"/>
      <c r="M686" s="56">
        <v>43307</v>
      </c>
      <c r="N686" s="60">
        <v>18</v>
      </c>
      <c r="O686" s="60">
        <v>20</v>
      </c>
      <c r="P686" s="56" t="s">
        <v>1014</v>
      </c>
    </row>
    <row r="687" spans="2:16" x14ac:dyDescent="0.2">
      <c r="B687" s="56">
        <v>43276</v>
      </c>
      <c r="C687" s="17" t="s">
        <v>1474</v>
      </c>
      <c r="D687" s="17">
        <v>347874</v>
      </c>
      <c r="E687" s="148" t="s">
        <v>116</v>
      </c>
      <c r="F687" s="148"/>
      <c r="G687" s="148"/>
      <c r="H687" s="17" t="s">
        <v>61</v>
      </c>
      <c r="I687" s="51" t="s">
        <v>76</v>
      </c>
      <c r="J687" s="88"/>
      <c r="K687" s="51" t="s">
        <v>992</v>
      </c>
      <c r="L687" s="88"/>
      <c r="M687" s="56">
        <v>43294</v>
      </c>
      <c r="N687" s="60">
        <v>18</v>
      </c>
      <c r="O687" s="60">
        <v>21</v>
      </c>
      <c r="P687" s="56" t="s">
        <v>1014</v>
      </c>
    </row>
    <row r="688" spans="2:16" x14ac:dyDescent="0.2">
      <c r="B688" s="56">
        <v>43269</v>
      </c>
      <c r="C688" s="17" t="s">
        <v>1475</v>
      </c>
      <c r="D688" s="17">
        <v>347794</v>
      </c>
      <c r="E688" s="148" t="s">
        <v>761</v>
      </c>
      <c r="F688" s="148"/>
      <c r="G688" s="148"/>
      <c r="H688" s="17" t="s">
        <v>61</v>
      </c>
      <c r="I688" s="51" t="s">
        <v>74</v>
      </c>
      <c r="J688" s="88"/>
      <c r="K688" s="51" t="s">
        <v>995</v>
      </c>
      <c r="L688" s="88"/>
      <c r="M688" s="56">
        <v>43291</v>
      </c>
      <c r="N688" s="60">
        <v>22</v>
      </c>
      <c r="O688" s="60">
        <v>23</v>
      </c>
      <c r="P688" s="56" t="s">
        <v>1014</v>
      </c>
    </row>
    <row r="689" spans="2:16" x14ac:dyDescent="0.2">
      <c r="B689" s="56">
        <v>43231</v>
      </c>
      <c r="C689" s="17" t="s">
        <v>1476</v>
      </c>
      <c r="D689" s="17">
        <v>348850</v>
      </c>
      <c r="E689" s="148" t="s">
        <v>304</v>
      </c>
      <c r="F689" s="148"/>
      <c r="G689" s="148"/>
      <c r="H689" s="17" t="s">
        <v>61</v>
      </c>
      <c r="I689" s="51" t="s">
        <v>60</v>
      </c>
      <c r="J689" s="88"/>
      <c r="K689" s="51" t="s">
        <v>994</v>
      </c>
      <c r="L689" s="88"/>
      <c r="M689" s="56">
        <v>43257</v>
      </c>
      <c r="N689" s="60">
        <v>26</v>
      </c>
      <c r="O689" s="60">
        <v>18</v>
      </c>
      <c r="P689" s="56" t="s">
        <v>1015</v>
      </c>
    </row>
    <row r="690" spans="2:16" x14ac:dyDescent="0.2">
      <c r="B690" s="56">
        <v>43206</v>
      </c>
      <c r="C690" s="17" t="s">
        <v>1477</v>
      </c>
      <c r="D690" s="17">
        <v>348279</v>
      </c>
      <c r="E690" s="148" t="s">
        <v>296</v>
      </c>
      <c r="F690" s="148"/>
      <c r="G690" s="148"/>
      <c r="H690" s="17" t="s">
        <v>61</v>
      </c>
      <c r="I690" s="51" t="s">
        <v>63</v>
      </c>
      <c r="J690" s="88"/>
      <c r="K690" s="51" t="s">
        <v>995</v>
      </c>
      <c r="L690" s="88"/>
      <c r="M690" s="56">
        <v>43245</v>
      </c>
      <c r="N690" s="60">
        <v>39</v>
      </c>
      <c r="O690" s="60">
        <v>9</v>
      </c>
      <c r="P690" s="56" t="s">
        <v>1015</v>
      </c>
    </row>
    <row r="691" spans="2:16" x14ac:dyDescent="0.2">
      <c r="B691" s="56">
        <v>43204</v>
      </c>
      <c r="C691" s="17" t="s">
        <v>1478</v>
      </c>
      <c r="D691" s="17">
        <v>348464</v>
      </c>
      <c r="E691" s="148" t="s">
        <v>471</v>
      </c>
      <c r="F691" s="148"/>
      <c r="G691" s="148"/>
      <c r="H691" s="17" t="s">
        <v>61</v>
      </c>
      <c r="I691" s="51" t="s">
        <v>74</v>
      </c>
      <c r="J691" s="88"/>
      <c r="K691" s="51" t="s">
        <v>996</v>
      </c>
      <c r="L691" s="88"/>
      <c r="M691" s="56">
        <v>43219</v>
      </c>
      <c r="N691" s="60">
        <v>15</v>
      </c>
      <c r="O691" s="60">
        <v>15</v>
      </c>
      <c r="P691" s="56" t="s">
        <v>1014</v>
      </c>
    </row>
    <row r="692" spans="2:16" x14ac:dyDescent="0.2">
      <c r="B692" s="56">
        <v>43179</v>
      </c>
      <c r="C692" s="17" t="s">
        <v>1479</v>
      </c>
      <c r="D692" s="17">
        <v>348147</v>
      </c>
      <c r="E692" s="148" t="s">
        <v>307</v>
      </c>
      <c r="F692" s="148"/>
      <c r="G692" s="148"/>
      <c r="H692" s="17" t="s">
        <v>61</v>
      </c>
      <c r="I692" s="51" t="s">
        <v>63</v>
      </c>
      <c r="J692" s="88"/>
      <c r="K692" s="51" t="s">
        <v>990</v>
      </c>
      <c r="L692" s="88"/>
      <c r="M692" s="56">
        <v>43215</v>
      </c>
      <c r="N692" s="60">
        <v>36</v>
      </c>
      <c r="O692" s="60">
        <v>9</v>
      </c>
      <c r="P692" s="56" t="s">
        <v>1015</v>
      </c>
    </row>
    <row r="693" spans="2:16" x14ac:dyDescent="0.2">
      <c r="B693" s="56">
        <v>43225</v>
      </c>
      <c r="C693" s="17" t="s">
        <v>1480</v>
      </c>
      <c r="D693" s="17">
        <v>348023</v>
      </c>
      <c r="E693" s="148" t="s">
        <v>741</v>
      </c>
      <c r="F693" s="148"/>
      <c r="G693" s="148"/>
      <c r="H693" s="17" t="s">
        <v>61</v>
      </c>
      <c r="I693" s="51" t="s">
        <v>65</v>
      </c>
      <c r="J693" s="88"/>
      <c r="K693" s="51" t="s">
        <v>967</v>
      </c>
      <c r="L693" s="88"/>
      <c r="M693" s="56">
        <v>43244</v>
      </c>
      <c r="N693" s="60">
        <v>19</v>
      </c>
      <c r="O693" s="60">
        <v>12</v>
      </c>
      <c r="P693" s="56" t="s">
        <v>1015</v>
      </c>
    </row>
    <row r="694" spans="2:16" x14ac:dyDescent="0.2">
      <c r="B694" s="56">
        <v>43106</v>
      </c>
      <c r="C694" s="17" t="s">
        <v>1481</v>
      </c>
      <c r="D694" s="17">
        <v>366669</v>
      </c>
      <c r="E694" s="148" t="s">
        <v>845</v>
      </c>
      <c r="F694" s="148"/>
      <c r="G694" s="148"/>
      <c r="H694" s="17" t="s">
        <v>61</v>
      </c>
      <c r="I694" s="51" t="s">
        <v>60</v>
      </c>
      <c r="J694" s="88"/>
      <c r="K694" s="51" t="s">
        <v>965</v>
      </c>
      <c r="L694" s="88"/>
      <c r="M694" s="56">
        <v>43146</v>
      </c>
      <c r="N694" s="60">
        <v>40</v>
      </c>
      <c r="O694" s="60">
        <v>8</v>
      </c>
      <c r="P694" s="56" t="s">
        <v>1015</v>
      </c>
    </row>
    <row r="695" spans="2:16" x14ac:dyDescent="0.2">
      <c r="B695" s="56">
        <v>43156</v>
      </c>
      <c r="C695" s="17" t="s">
        <v>1482</v>
      </c>
      <c r="D695" s="17">
        <v>348508</v>
      </c>
      <c r="E695" s="148" t="s">
        <v>348</v>
      </c>
      <c r="F695" s="148"/>
      <c r="G695" s="148"/>
      <c r="H695" s="17" t="s">
        <v>61</v>
      </c>
      <c r="I695" s="51" t="s">
        <v>103</v>
      </c>
      <c r="J695" s="88"/>
      <c r="K695" s="51" t="s">
        <v>998</v>
      </c>
      <c r="L695" s="88"/>
      <c r="M695" s="56">
        <v>43193</v>
      </c>
      <c r="N695" s="60">
        <v>37</v>
      </c>
      <c r="O695" s="60">
        <v>9</v>
      </c>
      <c r="P695" s="56" t="s">
        <v>1015</v>
      </c>
    </row>
    <row r="696" spans="2:16" x14ac:dyDescent="0.2">
      <c r="B696" s="56">
        <v>43158</v>
      </c>
      <c r="C696" s="17" t="s">
        <v>1483</v>
      </c>
      <c r="D696" s="17">
        <v>348104</v>
      </c>
      <c r="E696" s="148" t="s">
        <v>749</v>
      </c>
      <c r="F696" s="148"/>
      <c r="G696" s="148"/>
      <c r="H696" s="17" t="s">
        <v>61</v>
      </c>
      <c r="I696" s="51" t="s">
        <v>70</v>
      </c>
      <c r="J696" s="88"/>
      <c r="K696" s="51" t="s">
        <v>967</v>
      </c>
      <c r="L696" s="88"/>
      <c r="M696" s="56">
        <v>43164</v>
      </c>
      <c r="N696" s="60">
        <v>6</v>
      </c>
      <c r="O696" s="60">
        <v>9</v>
      </c>
      <c r="P696" s="56" t="s">
        <v>1014</v>
      </c>
    </row>
    <row r="697" spans="2:16" x14ac:dyDescent="0.2">
      <c r="B697" s="56">
        <v>43289</v>
      </c>
      <c r="C697" s="17" t="s">
        <v>1484</v>
      </c>
      <c r="D697" s="17">
        <v>348143</v>
      </c>
      <c r="E697" s="148" t="s">
        <v>128</v>
      </c>
      <c r="F697" s="148"/>
      <c r="G697" s="148"/>
      <c r="H697" s="17" t="s">
        <v>61</v>
      </c>
      <c r="I697" s="51" t="s">
        <v>70</v>
      </c>
      <c r="J697" s="88"/>
      <c r="K697" s="51" t="s">
        <v>998</v>
      </c>
      <c r="L697" s="88"/>
      <c r="M697" s="56">
        <v>43305</v>
      </c>
      <c r="N697" s="60">
        <v>16</v>
      </c>
      <c r="O697" s="60">
        <v>22</v>
      </c>
      <c r="P697" s="56" t="s">
        <v>1014</v>
      </c>
    </row>
    <row r="698" spans="2:16" x14ac:dyDescent="0.2">
      <c r="B698" s="56">
        <v>43220</v>
      </c>
      <c r="C698" s="17" t="s">
        <v>1485</v>
      </c>
      <c r="D698" s="17">
        <v>348653</v>
      </c>
      <c r="E698" s="148" t="s">
        <v>669</v>
      </c>
      <c r="F698" s="148"/>
      <c r="G698" s="148"/>
      <c r="H698" s="17" t="s">
        <v>61</v>
      </c>
      <c r="I698" s="51" t="s">
        <v>65</v>
      </c>
      <c r="J698" s="88"/>
      <c r="K698" s="51" t="s">
        <v>989</v>
      </c>
      <c r="L698" s="88"/>
      <c r="M698" s="56">
        <v>43249</v>
      </c>
      <c r="N698" s="60">
        <v>29</v>
      </c>
      <c r="O698" s="60">
        <v>16</v>
      </c>
      <c r="P698" s="56" t="s">
        <v>1015</v>
      </c>
    </row>
    <row r="699" spans="2:16" x14ac:dyDescent="0.2">
      <c r="B699" s="56">
        <v>43203</v>
      </c>
      <c r="C699" s="17" t="s">
        <v>1486</v>
      </c>
      <c r="D699" s="17">
        <v>348450</v>
      </c>
      <c r="E699" s="148" t="s">
        <v>575</v>
      </c>
      <c r="F699" s="148"/>
      <c r="G699" s="148"/>
      <c r="H699" s="17" t="s">
        <v>61</v>
      </c>
      <c r="I699" s="51" t="s">
        <v>68</v>
      </c>
      <c r="J699" s="88"/>
      <c r="K699" s="51" t="s">
        <v>989</v>
      </c>
      <c r="L699" s="88"/>
      <c r="M699" s="56">
        <v>43222</v>
      </c>
      <c r="N699" s="60">
        <v>19</v>
      </c>
      <c r="O699" s="60">
        <v>25</v>
      </c>
      <c r="P699" s="56" t="s">
        <v>1014</v>
      </c>
    </row>
    <row r="700" spans="2:16" x14ac:dyDescent="0.2">
      <c r="B700" s="56">
        <v>43108</v>
      </c>
      <c r="C700" s="17" t="s">
        <v>1487</v>
      </c>
      <c r="D700" s="17">
        <v>348553</v>
      </c>
      <c r="E700" s="148" t="s">
        <v>430</v>
      </c>
      <c r="F700" s="148"/>
      <c r="G700" s="148"/>
      <c r="H700" s="17" t="s">
        <v>61</v>
      </c>
      <c r="I700" s="51" t="s">
        <v>74</v>
      </c>
      <c r="J700" s="88"/>
      <c r="K700" s="51" t="s">
        <v>990</v>
      </c>
      <c r="L700" s="88"/>
      <c r="M700" s="56">
        <v>43125</v>
      </c>
      <c r="N700" s="60">
        <v>17</v>
      </c>
      <c r="O700" s="60">
        <v>26</v>
      </c>
      <c r="P700" s="56" t="s">
        <v>1014</v>
      </c>
    </row>
    <row r="701" spans="2:16" x14ac:dyDescent="0.2">
      <c r="B701" s="56">
        <v>43125</v>
      </c>
      <c r="C701" s="17" t="s">
        <v>1488</v>
      </c>
      <c r="D701" s="17">
        <v>348212</v>
      </c>
      <c r="E701" s="148" t="s">
        <v>340</v>
      </c>
      <c r="F701" s="148"/>
      <c r="G701" s="148"/>
      <c r="H701" s="17" t="s">
        <v>61</v>
      </c>
      <c r="I701" s="51" t="s">
        <v>151</v>
      </c>
      <c r="J701" s="88"/>
      <c r="K701" s="51" t="s">
        <v>967</v>
      </c>
      <c r="L701" s="88"/>
      <c r="M701" s="56">
        <v>43162</v>
      </c>
      <c r="N701" s="60">
        <v>37</v>
      </c>
      <c r="O701" s="60">
        <v>12</v>
      </c>
      <c r="P701" s="56" t="s">
        <v>1015</v>
      </c>
    </row>
    <row r="702" spans="2:16" x14ac:dyDescent="0.2">
      <c r="B702" s="56">
        <v>43255</v>
      </c>
      <c r="C702" s="17" t="s">
        <v>1489</v>
      </c>
      <c r="D702" s="17">
        <v>362651</v>
      </c>
      <c r="E702" s="148" t="s">
        <v>673</v>
      </c>
      <c r="F702" s="148"/>
      <c r="G702" s="148"/>
      <c r="H702" s="17" t="s">
        <v>61</v>
      </c>
      <c r="I702" s="51" t="s">
        <v>70</v>
      </c>
      <c r="J702" s="88"/>
      <c r="K702" s="51" t="s">
        <v>989</v>
      </c>
      <c r="L702" s="88"/>
      <c r="M702" s="56">
        <v>43284</v>
      </c>
      <c r="N702" s="60">
        <v>29</v>
      </c>
      <c r="O702" s="60">
        <v>6</v>
      </c>
      <c r="P702" s="56" t="s">
        <v>1015</v>
      </c>
    </row>
    <row r="703" spans="2:16" x14ac:dyDescent="0.2">
      <c r="B703" s="56">
        <v>43315</v>
      </c>
      <c r="C703" s="17" t="s">
        <v>1490</v>
      </c>
      <c r="D703" s="17">
        <v>348253</v>
      </c>
      <c r="E703" s="148" t="s">
        <v>95</v>
      </c>
      <c r="F703" s="148"/>
      <c r="G703" s="148"/>
      <c r="H703" s="17" t="s">
        <v>61</v>
      </c>
      <c r="I703" s="51" t="s">
        <v>68</v>
      </c>
      <c r="J703" s="88"/>
      <c r="K703" s="51" t="s">
        <v>991</v>
      </c>
      <c r="L703" s="88"/>
      <c r="M703" s="56">
        <v>43338</v>
      </c>
      <c r="N703" s="60">
        <v>23</v>
      </c>
      <c r="O703" s="60">
        <v>7</v>
      </c>
      <c r="P703" s="56" t="s">
        <v>1015</v>
      </c>
    </row>
    <row r="704" spans="2:16" x14ac:dyDescent="0.2">
      <c r="B704" s="56">
        <v>43306</v>
      </c>
      <c r="C704" s="17" t="s">
        <v>1491</v>
      </c>
      <c r="D704" s="17">
        <v>347784</v>
      </c>
      <c r="E704" s="148" t="s">
        <v>711</v>
      </c>
      <c r="F704" s="148"/>
      <c r="G704" s="148"/>
      <c r="H704" s="17" t="s">
        <v>61</v>
      </c>
      <c r="I704" s="51" t="s">
        <v>74</v>
      </c>
      <c r="J704" s="88"/>
      <c r="K704" s="51" t="s">
        <v>993</v>
      </c>
      <c r="L704" s="88"/>
      <c r="M704" s="56">
        <v>43312</v>
      </c>
      <c r="N704" s="60">
        <v>6</v>
      </c>
      <c r="O704" s="60">
        <v>13</v>
      </c>
      <c r="P704" s="56" t="s">
        <v>1014</v>
      </c>
    </row>
    <row r="705" spans="2:16" x14ac:dyDescent="0.2">
      <c r="B705" s="56">
        <v>43257</v>
      </c>
      <c r="C705" s="17" t="s">
        <v>1492</v>
      </c>
      <c r="D705" s="17">
        <v>348303</v>
      </c>
      <c r="E705" s="148" t="s">
        <v>451</v>
      </c>
      <c r="F705" s="148"/>
      <c r="G705" s="148"/>
      <c r="H705" s="17" t="s">
        <v>61</v>
      </c>
      <c r="I705" s="51" t="s">
        <v>82</v>
      </c>
      <c r="J705" s="88"/>
      <c r="K705" s="51" t="s">
        <v>997</v>
      </c>
      <c r="L705" s="88"/>
      <c r="M705" s="56">
        <v>43284</v>
      </c>
      <c r="N705" s="60">
        <v>27</v>
      </c>
      <c r="O705" s="60">
        <v>22</v>
      </c>
      <c r="P705" s="56" t="s">
        <v>1015</v>
      </c>
    </row>
    <row r="706" spans="2:16" x14ac:dyDescent="0.2">
      <c r="B706" s="56">
        <v>43106</v>
      </c>
      <c r="C706" s="17" t="s">
        <v>1493</v>
      </c>
      <c r="D706" s="17">
        <v>347890</v>
      </c>
      <c r="E706" s="148" t="s">
        <v>280</v>
      </c>
      <c r="F706" s="148"/>
      <c r="G706" s="148"/>
      <c r="H706" s="17" t="s">
        <v>61</v>
      </c>
      <c r="I706" s="51" t="s">
        <v>76</v>
      </c>
      <c r="J706" s="88"/>
      <c r="K706" s="51" t="s">
        <v>990</v>
      </c>
      <c r="L706" s="88"/>
      <c r="M706" s="56">
        <v>43135</v>
      </c>
      <c r="N706" s="60">
        <v>29</v>
      </c>
      <c r="O706" s="60">
        <v>15</v>
      </c>
      <c r="P706" s="56" t="s">
        <v>1015</v>
      </c>
    </row>
    <row r="707" spans="2:16" x14ac:dyDescent="0.2">
      <c r="B707" s="56">
        <v>43158</v>
      </c>
      <c r="C707" s="17" t="s">
        <v>1494</v>
      </c>
      <c r="D707" s="17">
        <v>367756</v>
      </c>
      <c r="E707" s="148" t="s">
        <v>804</v>
      </c>
      <c r="F707" s="148"/>
      <c r="G707" s="148"/>
      <c r="H707" s="17" t="s">
        <v>61</v>
      </c>
      <c r="I707" s="51" t="s">
        <v>151</v>
      </c>
      <c r="J707" s="88"/>
      <c r="K707" s="51" t="s">
        <v>995</v>
      </c>
      <c r="L707" s="88"/>
      <c r="M707" s="56">
        <v>43175</v>
      </c>
      <c r="N707" s="60">
        <v>17</v>
      </c>
      <c r="O707" s="60">
        <v>25</v>
      </c>
      <c r="P707" s="56" t="s">
        <v>1014</v>
      </c>
    </row>
    <row r="708" spans="2:16" x14ac:dyDescent="0.2">
      <c r="B708" s="56">
        <v>43236</v>
      </c>
      <c r="C708" s="17" t="s">
        <v>1495</v>
      </c>
      <c r="D708" s="17">
        <v>348294</v>
      </c>
      <c r="E708" s="148" t="s">
        <v>112</v>
      </c>
      <c r="F708" s="148"/>
      <c r="G708" s="148"/>
      <c r="H708" s="17" t="s">
        <v>61</v>
      </c>
      <c r="I708" s="51" t="s">
        <v>82</v>
      </c>
      <c r="J708" s="88"/>
      <c r="K708" s="51" t="s">
        <v>994</v>
      </c>
      <c r="L708" s="88"/>
      <c r="M708" s="56">
        <v>43272</v>
      </c>
      <c r="N708" s="60">
        <v>36</v>
      </c>
      <c r="O708" s="60">
        <v>23</v>
      </c>
      <c r="P708" s="56" t="s">
        <v>1015</v>
      </c>
    </row>
    <row r="709" spans="2:16" x14ac:dyDescent="0.2">
      <c r="B709" s="56">
        <v>43237</v>
      </c>
      <c r="C709" s="17" t="s">
        <v>1496</v>
      </c>
      <c r="D709" s="17">
        <v>348773</v>
      </c>
      <c r="E709" s="148" t="s">
        <v>396</v>
      </c>
      <c r="F709" s="148"/>
      <c r="G709" s="148"/>
      <c r="H709" s="17" t="s">
        <v>61</v>
      </c>
      <c r="I709" s="51" t="s">
        <v>60</v>
      </c>
      <c r="J709" s="88"/>
      <c r="K709" s="51" t="s">
        <v>989</v>
      </c>
      <c r="L709" s="88"/>
      <c r="M709" s="56">
        <v>43266</v>
      </c>
      <c r="N709" s="60">
        <v>29</v>
      </c>
      <c r="O709" s="60">
        <v>16</v>
      </c>
      <c r="P709" s="56" t="s">
        <v>1015</v>
      </c>
    </row>
    <row r="710" spans="2:16" x14ac:dyDescent="0.2">
      <c r="B710" s="56">
        <v>43148</v>
      </c>
      <c r="C710" s="17" t="s">
        <v>1497</v>
      </c>
      <c r="D710" s="17">
        <v>348830</v>
      </c>
      <c r="E710" s="148" t="s">
        <v>325</v>
      </c>
      <c r="F710" s="148"/>
      <c r="G710" s="148"/>
      <c r="H710" s="17" t="s">
        <v>61</v>
      </c>
      <c r="I710" s="51" t="s">
        <v>60</v>
      </c>
      <c r="J710" s="88"/>
      <c r="K710" s="51" t="s">
        <v>965</v>
      </c>
      <c r="L710" s="88"/>
      <c r="M710" s="56">
        <v>43183</v>
      </c>
      <c r="N710" s="60">
        <v>35</v>
      </c>
      <c r="O710" s="60">
        <v>30</v>
      </c>
      <c r="P710" s="56" t="s">
        <v>1015</v>
      </c>
    </row>
    <row r="711" spans="2:16" x14ac:dyDescent="0.2">
      <c r="B711" s="56">
        <v>43215</v>
      </c>
      <c r="C711" s="17" t="s">
        <v>1498</v>
      </c>
      <c r="D711" s="17">
        <v>362703</v>
      </c>
      <c r="E711" s="148" t="s">
        <v>229</v>
      </c>
      <c r="F711" s="148"/>
      <c r="G711" s="148"/>
      <c r="H711" s="17" t="s">
        <v>61</v>
      </c>
      <c r="I711" s="51" t="s">
        <v>60</v>
      </c>
      <c r="J711" s="88"/>
      <c r="K711" s="51" t="s">
        <v>992</v>
      </c>
      <c r="L711" s="88"/>
      <c r="M711" s="56">
        <v>43228</v>
      </c>
      <c r="N711" s="60">
        <v>13</v>
      </c>
      <c r="O711" s="60">
        <v>7</v>
      </c>
      <c r="P711" s="56" t="s">
        <v>1015</v>
      </c>
    </row>
    <row r="712" spans="2:16" x14ac:dyDescent="0.2">
      <c r="B712" s="56">
        <v>43198</v>
      </c>
      <c r="C712" s="17" t="s">
        <v>1499</v>
      </c>
      <c r="D712" s="17">
        <v>366744</v>
      </c>
      <c r="E712" s="148" t="s">
        <v>194</v>
      </c>
      <c r="F712" s="148"/>
      <c r="G712" s="148"/>
      <c r="H712" s="17" t="s">
        <v>61</v>
      </c>
      <c r="I712" s="51" t="s">
        <v>103</v>
      </c>
      <c r="J712" s="88"/>
      <c r="K712" s="51" t="s">
        <v>996</v>
      </c>
      <c r="L712" s="88"/>
      <c r="M712" s="56">
        <v>43209</v>
      </c>
      <c r="N712" s="60">
        <v>11</v>
      </c>
      <c r="O712" s="60">
        <v>19</v>
      </c>
      <c r="P712" s="56" t="s">
        <v>1014</v>
      </c>
    </row>
    <row r="713" spans="2:16" x14ac:dyDescent="0.2">
      <c r="B713" s="56">
        <v>43334</v>
      </c>
      <c r="C713" s="17" t="s">
        <v>1500</v>
      </c>
      <c r="D713" s="17">
        <v>353551</v>
      </c>
      <c r="E713" s="148" t="s">
        <v>511</v>
      </c>
      <c r="F713" s="148"/>
      <c r="G713" s="148"/>
      <c r="H713" s="17" t="s">
        <v>61</v>
      </c>
      <c r="I713" s="51" t="s">
        <v>103</v>
      </c>
      <c r="J713" s="88"/>
      <c r="K713" s="51" t="s">
        <v>997</v>
      </c>
      <c r="L713" s="88"/>
      <c r="M713" s="56">
        <v>43373</v>
      </c>
      <c r="N713" s="60">
        <v>39</v>
      </c>
      <c r="O713" s="60">
        <v>15</v>
      </c>
      <c r="P713" s="56" t="s">
        <v>1015</v>
      </c>
    </row>
    <row r="714" spans="2:16" x14ac:dyDescent="0.2">
      <c r="B714" s="56">
        <v>43209</v>
      </c>
      <c r="C714" s="17" t="s">
        <v>1501</v>
      </c>
      <c r="D714" s="17">
        <v>348884</v>
      </c>
      <c r="E714" s="148" t="s">
        <v>168</v>
      </c>
      <c r="F714" s="148"/>
      <c r="G714" s="148"/>
      <c r="H714" s="17" t="s">
        <v>61</v>
      </c>
      <c r="I714" s="51" t="s">
        <v>60</v>
      </c>
      <c r="J714" s="88"/>
      <c r="K714" s="51" t="s">
        <v>990</v>
      </c>
      <c r="L714" s="88"/>
      <c r="M714" s="56">
        <v>43216</v>
      </c>
      <c r="N714" s="60">
        <v>7</v>
      </c>
      <c r="O714" s="60">
        <v>26</v>
      </c>
      <c r="P714" s="56" t="s">
        <v>1014</v>
      </c>
    </row>
    <row r="715" spans="2:16" x14ac:dyDescent="0.2">
      <c r="B715" s="56">
        <v>43181</v>
      </c>
      <c r="C715" s="17" t="s">
        <v>1502</v>
      </c>
      <c r="D715" s="17">
        <v>367836</v>
      </c>
      <c r="E715" s="148" t="s">
        <v>730</v>
      </c>
      <c r="F715" s="148"/>
      <c r="G715" s="148"/>
      <c r="H715" s="17" t="s">
        <v>61</v>
      </c>
      <c r="I715" s="51" t="s">
        <v>60</v>
      </c>
      <c r="J715" s="88"/>
      <c r="K715" s="51" t="s">
        <v>965</v>
      </c>
      <c r="L715" s="88"/>
      <c r="M715" s="56">
        <v>43202</v>
      </c>
      <c r="N715" s="60">
        <v>21</v>
      </c>
      <c r="O715" s="60">
        <v>8</v>
      </c>
      <c r="P715" s="56" t="s">
        <v>1015</v>
      </c>
    </row>
    <row r="716" spans="2:16" x14ac:dyDescent="0.2">
      <c r="B716" s="56">
        <v>43129</v>
      </c>
      <c r="C716" s="17" t="s">
        <v>1503</v>
      </c>
      <c r="D716" s="17">
        <v>348230</v>
      </c>
      <c r="E716" s="148" t="s">
        <v>374</v>
      </c>
      <c r="F716" s="148"/>
      <c r="G716" s="148"/>
      <c r="H716" s="17" t="s">
        <v>61</v>
      </c>
      <c r="I716" s="51" t="s">
        <v>151</v>
      </c>
      <c r="J716" s="88"/>
      <c r="K716" s="51" t="s">
        <v>998</v>
      </c>
      <c r="L716" s="88"/>
      <c r="M716" s="56">
        <v>43152</v>
      </c>
      <c r="N716" s="60">
        <v>23</v>
      </c>
      <c r="O716" s="60">
        <v>12</v>
      </c>
      <c r="P716" s="56" t="s">
        <v>1015</v>
      </c>
    </row>
    <row r="717" spans="2:16" x14ac:dyDescent="0.2">
      <c r="B717" s="56">
        <v>43292</v>
      </c>
      <c r="C717" s="17" t="s">
        <v>1504</v>
      </c>
      <c r="D717" s="17">
        <v>348147</v>
      </c>
      <c r="E717" s="148" t="s">
        <v>307</v>
      </c>
      <c r="F717" s="148"/>
      <c r="G717" s="148"/>
      <c r="H717" s="17" t="s">
        <v>61</v>
      </c>
      <c r="I717" s="51" t="s">
        <v>63</v>
      </c>
      <c r="J717" s="88"/>
      <c r="K717" s="51" t="s">
        <v>995</v>
      </c>
      <c r="L717" s="88"/>
      <c r="M717" s="56">
        <v>43329</v>
      </c>
      <c r="N717" s="60">
        <v>37</v>
      </c>
      <c r="O717" s="60">
        <v>9</v>
      </c>
      <c r="P717" s="56" t="s">
        <v>1015</v>
      </c>
    </row>
    <row r="718" spans="2:16" x14ac:dyDescent="0.2">
      <c r="B718" s="56">
        <v>43111</v>
      </c>
      <c r="C718" s="17" t="s">
        <v>1505</v>
      </c>
      <c r="D718" s="17">
        <v>348100</v>
      </c>
      <c r="E718" s="148" t="s">
        <v>591</v>
      </c>
      <c r="F718" s="148"/>
      <c r="G718" s="148"/>
      <c r="H718" s="17" t="s">
        <v>61</v>
      </c>
      <c r="I718" s="51" t="s">
        <v>70</v>
      </c>
      <c r="J718" s="88"/>
      <c r="K718" s="51" t="s">
        <v>967</v>
      </c>
      <c r="L718" s="88"/>
      <c r="M718" s="56">
        <v>43126</v>
      </c>
      <c r="N718" s="60">
        <v>15</v>
      </c>
      <c r="O718" s="60">
        <v>11</v>
      </c>
      <c r="P718" s="56" t="s">
        <v>1015</v>
      </c>
    </row>
    <row r="719" spans="2:16" x14ac:dyDescent="0.2">
      <c r="B719" s="56">
        <v>43181</v>
      </c>
      <c r="C719" s="17" t="s">
        <v>1506</v>
      </c>
      <c r="D719" s="17">
        <v>348175</v>
      </c>
      <c r="E719" s="148" t="s">
        <v>455</v>
      </c>
      <c r="F719" s="148"/>
      <c r="G719" s="148"/>
      <c r="H719" s="17" t="s">
        <v>61</v>
      </c>
      <c r="I719" s="51" t="s">
        <v>151</v>
      </c>
      <c r="J719" s="88"/>
      <c r="K719" s="51" t="s">
        <v>991</v>
      </c>
      <c r="L719" s="88"/>
      <c r="M719" s="56">
        <v>43208</v>
      </c>
      <c r="N719" s="60">
        <v>27</v>
      </c>
      <c r="O719" s="60">
        <v>11</v>
      </c>
      <c r="P719" s="56" t="s">
        <v>1015</v>
      </c>
    </row>
    <row r="720" spans="2:16" x14ac:dyDescent="0.2">
      <c r="B720" s="56">
        <v>43113</v>
      </c>
      <c r="C720" s="17" t="s">
        <v>1507</v>
      </c>
      <c r="D720" s="17">
        <v>348473</v>
      </c>
      <c r="E720" s="148" t="s">
        <v>617</v>
      </c>
      <c r="F720" s="148"/>
      <c r="G720" s="148"/>
      <c r="H720" s="17" t="s">
        <v>61</v>
      </c>
      <c r="I720" s="51" t="s">
        <v>74</v>
      </c>
      <c r="J720" s="88"/>
      <c r="K720" s="51" t="s">
        <v>965</v>
      </c>
      <c r="L720" s="88"/>
      <c r="M720" s="56">
        <v>43122</v>
      </c>
      <c r="N720" s="60">
        <v>9</v>
      </c>
      <c r="O720" s="60">
        <v>6</v>
      </c>
      <c r="P720" s="56" t="s">
        <v>1015</v>
      </c>
    </row>
    <row r="721" spans="2:16" x14ac:dyDescent="0.2">
      <c r="B721" s="56">
        <v>43176</v>
      </c>
      <c r="C721" s="17" t="s">
        <v>1508</v>
      </c>
      <c r="D721" s="17">
        <v>348887</v>
      </c>
      <c r="E721" s="148" t="s">
        <v>624</v>
      </c>
      <c r="F721" s="148"/>
      <c r="G721" s="148"/>
      <c r="H721" s="17" t="s">
        <v>61</v>
      </c>
      <c r="I721" s="51" t="s">
        <v>60</v>
      </c>
      <c r="J721" s="88"/>
      <c r="K721" s="51" t="s">
        <v>997</v>
      </c>
      <c r="L721" s="88"/>
      <c r="M721" s="56">
        <v>43211</v>
      </c>
      <c r="N721" s="60">
        <v>35</v>
      </c>
      <c r="O721" s="60">
        <v>19</v>
      </c>
      <c r="P721" s="56" t="s">
        <v>1015</v>
      </c>
    </row>
    <row r="722" spans="2:16" x14ac:dyDescent="0.2">
      <c r="B722" s="56">
        <v>43139</v>
      </c>
      <c r="C722" s="17" t="s">
        <v>1509</v>
      </c>
      <c r="D722" s="17">
        <v>347629</v>
      </c>
      <c r="E722" s="148" t="s">
        <v>228</v>
      </c>
      <c r="F722" s="148"/>
      <c r="G722" s="148"/>
      <c r="H722" s="17" t="s">
        <v>61</v>
      </c>
      <c r="I722" s="51" t="s">
        <v>103</v>
      </c>
      <c r="J722" s="88"/>
      <c r="K722" s="51" t="s">
        <v>993</v>
      </c>
      <c r="L722" s="88"/>
      <c r="M722" s="56">
        <v>43166</v>
      </c>
      <c r="N722" s="60">
        <v>27</v>
      </c>
      <c r="O722" s="60">
        <v>8</v>
      </c>
      <c r="P722" s="56" t="s">
        <v>1015</v>
      </c>
    </row>
    <row r="723" spans="2:16" x14ac:dyDescent="0.2">
      <c r="B723" s="56">
        <v>43118</v>
      </c>
      <c r="C723" s="17" t="s">
        <v>1510</v>
      </c>
      <c r="D723" s="17">
        <v>347672</v>
      </c>
      <c r="E723" s="148" t="s">
        <v>580</v>
      </c>
      <c r="F723" s="148"/>
      <c r="G723" s="148"/>
      <c r="H723" s="17" t="s">
        <v>61</v>
      </c>
      <c r="I723" s="51" t="s">
        <v>103</v>
      </c>
      <c r="J723" s="88"/>
      <c r="K723" s="51" t="s">
        <v>996</v>
      </c>
      <c r="L723" s="88"/>
      <c r="M723" s="56">
        <v>43139</v>
      </c>
      <c r="N723" s="60">
        <v>21</v>
      </c>
      <c r="O723" s="60">
        <v>21</v>
      </c>
      <c r="P723" s="56" t="s">
        <v>1014</v>
      </c>
    </row>
    <row r="724" spans="2:16" x14ac:dyDescent="0.2">
      <c r="B724" s="56">
        <v>43176</v>
      </c>
      <c r="C724" s="17" t="s">
        <v>1511</v>
      </c>
      <c r="D724" s="17">
        <v>362577</v>
      </c>
      <c r="E724" s="148" t="s">
        <v>728</v>
      </c>
      <c r="F724" s="148"/>
      <c r="G724" s="148"/>
      <c r="H724" s="17" t="s">
        <v>61</v>
      </c>
      <c r="I724" s="51" t="s">
        <v>80</v>
      </c>
      <c r="J724" s="88"/>
      <c r="K724" s="51" t="s">
        <v>962</v>
      </c>
      <c r="L724" s="88"/>
      <c r="M724" s="56">
        <v>43189</v>
      </c>
      <c r="N724" s="60">
        <v>13</v>
      </c>
      <c r="O724" s="60">
        <v>27</v>
      </c>
      <c r="P724" s="56" t="s">
        <v>1014</v>
      </c>
    </row>
    <row r="725" spans="2:16" x14ac:dyDescent="0.2">
      <c r="B725" s="56">
        <v>43231</v>
      </c>
      <c r="C725" s="17" t="s">
        <v>1512</v>
      </c>
      <c r="D725" s="17">
        <v>362703</v>
      </c>
      <c r="E725" s="148" t="s">
        <v>229</v>
      </c>
      <c r="F725" s="148"/>
      <c r="G725" s="148"/>
      <c r="H725" s="17" t="s">
        <v>61</v>
      </c>
      <c r="I725" s="51" t="s">
        <v>60</v>
      </c>
      <c r="J725" s="88"/>
      <c r="K725" s="51" t="s">
        <v>990</v>
      </c>
      <c r="L725" s="88"/>
      <c r="M725" s="56">
        <v>43257</v>
      </c>
      <c r="N725" s="60">
        <v>26</v>
      </c>
      <c r="O725" s="60">
        <v>7</v>
      </c>
      <c r="P725" s="56" t="s">
        <v>1015</v>
      </c>
    </row>
    <row r="727" spans="2:16" x14ac:dyDescent="0.2">
      <c r="H727" s="64" t="s">
        <v>46</v>
      </c>
    </row>
    <row r="728" spans="2:16" x14ac:dyDescent="0.2">
      <c r="B728" s="46" t="s">
        <v>1002</v>
      </c>
      <c r="F728" s="61">
        <f>COUNTIFS(P683:P725,"SI")</f>
        <v>15</v>
      </c>
    </row>
    <row r="729" spans="2:16" x14ac:dyDescent="0.2">
      <c r="B729" s="46" t="s">
        <v>1012</v>
      </c>
      <c r="F729" s="61">
        <f>COUNTA(P683:P725)</f>
        <v>43</v>
      </c>
      <c r="H729" s="46" t="s">
        <v>1014</v>
      </c>
      <c r="I729" s="62"/>
    </row>
    <row r="730" spans="2:16" x14ac:dyDescent="0.2">
      <c r="B730" s="46" t="s">
        <v>1013</v>
      </c>
      <c r="F730" s="130">
        <f>+F728/F729</f>
        <v>0.34883720930232559</v>
      </c>
      <c r="H730" s="46" t="s">
        <v>1015</v>
      </c>
      <c r="I730" s="63"/>
    </row>
    <row r="732" spans="2:16" x14ac:dyDescent="0.2">
      <c r="B732" s="23" t="s">
        <v>876</v>
      </c>
      <c r="C732" s="5"/>
    </row>
    <row r="733" spans="2:16" x14ac:dyDescent="0.2">
      <c r="B733" s="5"/>
      <c r="C733" s="5"/>
    </row>
    <row r="734" spans="2:16" ht="48" x14ac:dyDescent="0.2">
      <c r="B734" s="151" t="s">
        <v>57</v>
      </c>
      <c r="C734" s="151"/>
      <c r="D734" s="22" t="s">
        <v>1016</v>
      </c>
      <c r="E734" s="22" t="s">
        <v>1017</v>
      </c>
      <c r="F734" s="22" t="s">
        <v>1018</v>
      </c>
    </row>
    <row r="735" spans="2:16" x14ac:dyDescent="0.2">
      <c r="B735" s="149" t="s">
        <v>60</v>
      </c>
      <c r="C735" s="150"/>
      <c r="D735" s="57">
        <f>COUNTIFS($P$683:$P$725,"SI",$I$683:$I$725,$B735)</f>
        <v>1</v>
      </c>
      <c r="E735" s="57">
        <f>COUNTIFS($I$683:$I$725,$B735)</f>
        <v>9</v>
      </c>
      <c r="F735" s="85">
        <f>IFERROR(D735/E735,0)</f>
        <v>0.1111111111111111</v>
      </c>
    </row>
    <row r="736" spans="2:16" x14ac:dyDescent="0.2">
      <c r="B736" s="149" t="s">
        <v>63</v>
      </c>
      <c r="C736" s="150"/>
      <c r="D736" s="57">
        <f t="shared" ref="D736:D748" si="45">COUNTIFS($P$683:$P$725,"SI",$I$683:$I$725,$B736)</f>
        <v>0</v>
      </c>
      <c r="E736" s="57">
        <f t="shared" ref="E736:E748" si="46">COUNTIFS($I$683:$I$725,$B736)</f>
        <v>3</v>
      </c>
      <c r="F736" s="85">
        <f t="shared" ref="F736:F748" si="47">IFERROR(D736/E736,0)</f>
        <v>0</v>
      </c>
    </row>
    <row r="737" spans="2:6" x14ac:dyDescent="0.2">
      <c r="B737" s="149" t="s">
        <v>65</v>
      </c>
      <c r="C737" s="150"/>
      <c r="D737" s="57">
        <f t="shared" si="45"/>
        <v>0</v>
      </c>
      <c r="E737" s="57">
        <f t="shared" si="46"/>
        <v>2</v>
      </c>
      <c r="F737" s="85">
        <f t="shared" si="47"/>
        <v>0</v>
      </c>
    </row>
    <row r="738" spans="2:6" x14ac:dyDescent="0.2">
      <c r="B738" s="149" t="s">
        <v>68</v>
      </c>
      <c r="C738" s="150"/>
      <c r="D738" s="57">
        <f t="shared" si="45"/>
        <v>1</v>
      </c>
      <c r="E738" s="57">
        <f t="shared" si="46"/>
        <v>3</v>
      </c>
      <c r="F738" s="85">
        <f t="shared" si="47"/>
        <v>0.33333333333333331</v>
      </c>
    </row>
    <row r="739" spans="2:6" x14ac:dyDescent="0.2">
      <c r="B739" s="149" t="s">
        <v>70</v>
      </c>
      <c r="C739" s="150"/>
      <c r="D739" s="57">
        <f t="shared" si="45"/>
        <v>2</v>
      </c>
      <c r="E739" s="57">
        <f t="shared" si="46"/>
        <v>4</v>
      </c>
      <c r="F739" s="85">
        <f t="shared" si="47"/>
        <v>0.5</v>
      </c>
    </row>
    <row r="740" spans="2:6" x14ac:dyDescent="0.2">
      <c r="B740" s="149" t="s">
        <v>72</v>
      </c>
      <c r="C740" s="150"/>
      <c r="D740" s="57">
        <f t="shared" si="45"/>
        <v>0</v>
      </c>
      <c r="E740" s="57">
        <f t="shared" si="46"/>
        <v>0</v>
      </c>
      <c r="F740" s="85">
        <f t="shared" si="47"/>
        <v>0</v>
      </c>
    </row>
    <row r="741" spans="2:6" x14ac:dyDescent="0.2">
      <c r="B741" s="149" t="s">
        <v>74</v>
      </c>
      <c r="C741" s="150"/>
      <c r="D741" s="57">
        <f t="shared" si="45"/>
        <v>4</v>
      </c>
      <c r="E741" s="57">
        <f t="shared" si="46"/>
        <v>6</v>
      </c>
      <c r="F741" s="85">
        <f t="shared" si="47"/>
        <v>0.66666666666666663</v>
      </c>
    </row>
    <row r="742" spans="2:6" x14ac:dyDescent="0.2">
      <c r="B742" s="149" t="s">
        <v>76</v>
      </c>
      <c r="C742" s="150"/>
      <c r="D742" s="57">
        <f t="shared" si="45"/>
        <v>1</v>
      </c>
      <c r="E742" s="57">
        <f t="shared" si="46"/>
        <v>2</v>
      </c>
      <c r="F742" s="85">
        <f t="shared" si="47"/>
        <v>0.5</v>
      </c>
    </row>
    <row r="743" spans="2:6" x14ac:dyDescent="0.2">
      <c r="B743" s="149" t="s">
        <v>80</v>
      </c>
      <c r="C743" s="150"/>
      <c r="D743" s="57">
        <f t="shared" si="45"/>
        <v>2</v>
      </c>
      <c r="E743" s="57">
        <f t="shared" si="46"/>
        <v>2</v>
      </c>
      <c r="F743" s="85">
        <f t="shared" si="47"/>
        <v>1</v>
      </c>
    </row>
    <row r="744" spans="2:6" x14ac:dyDescent="0.2">
      <c r="B744" s="149" t="s">
        <v>82</v>
      </c>
      <c r="C744" s="150"/>
      <c r="D744" s="57">
        <f t="shared" si="45"/>
        <v>0</v>
      </c>
      <c r="E744" s="57">
        <f t="shared" si="46"/>
        <v>2</v>
      </c>
      <c r="F744" s="85">
        <f t="shared" si="47"/>
        <v>0</v>
      </c>
    </row>
    <row r="745" spans="2:6" x14ac:dyDescent="0.2">
      <c r="B745" s="149" t="s">
        <v>89</v>
      </c>
      <c r="C745" s="150"/>
      <c r="D745" s="57">
        <f t="shared" si="45"/>
        <v>1</v>
      </c>
      <c r="E745" s="57">
        <f t="shared" si="46"/>
        <v>1</v>
      </c>
      <c r="F745" s="85">
        <f t="shared" si="47"/>
        <v>1</v>
      </c>
    </row>
    <row r="746" spans="2:6" x14ac:dyDescent="0.2">
      <c r="B746" s="149" t="s">
        <v>103</v>
      </c>
      <c r="C746" s="150"/>
      <c r="D746" s="57">
        <f t="shared" si="45"/>
        <v>2</v>
      </c>
      <c r="E746" s="57">
        <f t="shared" si="46"/>
        <v>5</v>
      </c>
      <c r="F746" s="85">
        <f t="shared" si="47"/>
        <v>0.4</v>
      </c>
    </row>
    <row r="747" spans="2:6" x14ac:dyDescent="0.2">
      <c r="B747" s="149" t="s">
        <v>151</v>
      </c>
      <c r="C747" s="150"/>
      <c r="D747" s="57">
        <f t="shared" si="45"/>
        <v>1</v>
      </c>
      <c r="E747" s="57">
        <f t="shared" si="46"/>
        <v>4</v>
      </c>
      <c r="F747" s="85">
        <f t="shared" si="47"/>
        <v>0.25</v>
      </c>
    </row>
    <row r="748" spans="2:6" x14ac:dyDescent="0.2">
      <c r="B748" s="149" t="s">
        <v>201</v>
      </c>
      <c r="C748" s="150"/>
      <c r="D748" s="57">
        <f t="shared" si="45"/>
        <v>0</v>
      </c>
      <c r="E748" s="57">
        <f t="shared" si="46"/>
        <v>0</v>
      </c>
      <c r="F748" s="85">
        <f t="shared" si="47"/>
        <v>0</v>
      </c>
    </row>
    <row r="750" spans="2:6" x14ac:dyDescent="0.2">
      <c r="B750" s="23" t="s">
        <v>999</v>
      </c>
    </row>
    <row r="752" spans="2:6" ht="48" x14ac:dyDescent="0.2">
      <c r="B752" s="151" t="s">
        <v>983</v>
      </c>
      <c r="C752" s="151"/>
      <c r="D752" s="22" t="s">
        <v>1016</v>
      </c>
      <c r="E752" s="22" t="s">
        <v>1017</v>
      </c>
      <c r="F752" s="22" t="s">
        <v>1018</v>
      </c>
    </row>
    <row r="753" spans="2:6" x14ac:dyDescent="0.2">
      <c r="B753" s="149" t="s">
        <v>962</v>
      </c>
      <c r="C753" s="150"/>
      <c r="D753" s="57">
        <f>COUNTIFS($P$683:$P$725,"SI",$K$683:$K$725,$B753)</f>
        <v>1</v>
      </c>
      <c r="E753" s="57">
        <f>COUNTIFS($K$683:$K$725,$B753)</f>
        <v>1</v>
      </c>
      <c r="F753" s="85">
        <f>IFERROR(D753/E753,0)</f>
        <v>1</v>
      </c>
    </row>
    <row r="754" spans="2:6" x14ac:dyDescent="0.2">
      <c r="B754" s="149" t="s">
        <v>965</v>
      </c>
      <c r="C754" s="150"/>
      <c r="D754" s="57">
        <f t="shared" ref="D754:D765" si="48">COUNTIFS($P$683:$P$725,"SI",$K$683:$K$725,$B754)</f>
        <v>0</v>
      </c>
      <c r="E754" s="57">
        <f t="shared" ref="E754:E765" si="49">COUNTIFS($K$683:$K$725,$B754)</f>
        <v>4</v>
      </c>
      <c r="F754" s="85">
        <f t="shared" ref="F754:F765" si="50">IFERROR(D754/E754,0)</f>
        <v>0</v>
      </c>
    </row>
    <row r="755" spans="2:6" x14ac:dyDescent="0.2">
      <c r="B755" s="149" t="s">
        <v>967</v>
      </c>
      <c r="C755" s="150"/>
      <c r="D755" s="57">
        <f t="shared" si="48"/>
        <v>2</v>
      </c>
      <c r="E755" s="57">
        <f t="shared" si="49"/>
        <v>5</v>
      </c>
      <c r="F755" s="85">
        <f t="shared" si="50"/>
        <v>0.4</v>
      </c>
    </row>
    <row r="756" spans="2:6" x14ac:dyDescent="0.2">
      <c r="B756" s="149" t="s">
        <v>989</v>
      </c>
      <c r="C756" s="150"/>
      <c r="D756" s="57">
        <f t="shared" si="48"/>
        <v>1</v>
      </c>
      <c r="E756" s="57">
        <f t="shared" si="49"/>
        <v>4</v>
      </c>
      <c r="F756" s="85">
        <f t="shared" si="50"/>
        <v>0.25</v>
      </c>
    </row>
    <row r="757" spans="2:6" x14ac:dyDescent="0.2">
      <c r="B757" s="149" t="s">
        <v>990</v>
      </c>
      <c r="C757" s="150"/>
      <c r="D757" s="57">
        <f t="shared" si="48"/>
        <v>2</v>
      </c>
      <c r="E757" s="57">
        <f t="shared" si="49"/>
        <v>5</v>
      </c>
      <c r="F757" s="85">
        <f t="shared" si="50"/>
        <v>0.4</v>
      </c>
    </row>
    <row r="758" spans="2:6" x14ac:dyDescent="0.2">
      <c r="B758" s="149" t="s">
        <v>991</v>
      </c>
      <c r="C758" s="150"/>
      <c r="D758" s="57">
        <f t="shared" si="48"/>
        <v>0</v>
      </c>
      <c r="E758" s="57">
        <f t="shared" si="49"/>
        <v>2</v>
      </c>
      <c r="F758" s="85">
        <f t="shared" si="50"/>
        <v>0</v>
      </c>
    </row>
    <row r="759" spans="2:6" x14ac:dyDescent="0.2">
      <c r="B759" s="149" t="s">
        <v>992</v>
      </c>
      <c r="C759" s="150"/>
      <c r="D759" s="57">
        <f t="shared" si="48"/>
        <v>1</v>
      </c>
      <c r="E759" s="57">
        <f t="shared" si="49"/>
        <v>2</v>
      </c>
      <c r="F759" s="85">
        <f t="shared" si="50"/>
        <v>0.5</v>
      </c>
    </row>
    <row r="760" spans="2:6" x14ac:dyDescent="0.2">
      <c r="B760" s="149" t="s">
        <v>993</v>
      </c>
      <c r="C760" s="150"/>
      <c r="D760" s="57">
        <f t="shared" si="48"/>
        <v>1</v>
      </c>
      <c r="E760" s="57">
        <f t="shared" si="49"/>
        <v>2</v>
      </c>
      <c r="F760" s="85">
        <f t="shared" si="50"/>
        <v>0.5</v>
      </c>
    </row>
    <row r="761" spans="2:6" x14ac:dyDescent="0.2">
      <c r="B761" s="149" t="s">
        <v>994</v>
      </c>
      <c r="C761" s="150"/>
      <c r="D761" s="57">
        <f t="shared" si="48"/>
        <v>0</v>
      </c>
      <c r="E761" s="57">
        <f t="shared" si="49"/>
        <v>3</v>
      </c>
      <c r="F761" s="85">
        <f t="shared" si="50"/>
        <v>0</v>
      </c>
    </row>
    <row r="762" spans="2:6" x14ac:dyDescent="0.2">
      <c r="B762" s="149" t="s">
        <v>995</v>
      </c>
      <c r="C762" s="150"/>
      <c r="D762" s="57">
        <f t="shared" si="48"/>
        <v>2</v>
      </c>
      <c r="E762" s="57">
        <f t="shared" si="49"/>
        <v>5</v>
      </c>
      <c r="F762" s="85">
        <f t="shared" si="50"/>
        <v>0.4</v>
      </c>
    </row>
    <row r="763" spans="2:6" x14ac:dyDescent="0.2">
      <c r="B763" s="149" t="s">
        <v>996</v>
      </c>
      <c r="C763" s="150"/>
      <c r="D763" s="57">
        <f t="shared" si="48"/>
        <v>4</v>
      </c>
      <c r="E763" s="57">
        <f t="shared" si="49"/>
        <v>4</v>
      </c>
      <c r="F763" s="85">
        <f t="shared" si="50"/>
        <v>1</v>
      </c>
    </row>
    <row r="764" spans="2:6" x14ac:dyDescent="0.2">
      <c r="B764" s="149" t="s">
        <v>997</v>
      </c>
      <c r="C764" s="150"/>
      <c r="D764" s="57">
        <f t="shared" si="48"/>
        <v>0</v>
      </c>
      <c r="E764" s="57">
        <f t="shared" si="49"/>
        <v>3</v>
      </c>
      <c r="F764" s="85">
        <f t="shared" si="50"/>
        <v>0</v>
      </c>
    </row>
    <row r="765" spans="2:6" x14ac:dyDescent="0.2">
      <c r="B765" s="149" t="s">
        <v>998</v>
      </c>
      <c r="C765" s="150"/>
      <c r="D765" s="57">
        <f t="shared" si="48"/>
        <v>1</v>
      </c>
      <c r="E765" s="57">
        <f t="shared" si="49"/>
        <v>3</v>
      </c>
      <c r="F765" s="85">
        <f t="shared" si="50"/>
        <v>0.33333333333333331</v>
      </c>
    </row>
    <row r="767" spans="2:6" x14ac:dyDescent="0.2">
      <c r="B767" s="64" t="s">
        <v>1019</v>
      </c>
    </row>
    <row r="769" spans="2:16" ht="24" x14ac:dyDescent="0.2">
      <c r="B769" s="41" t="s">
        <v>984</v>
      </c>
      <c r="C769" s="41" t="s">
        <v>985</v>
      </c>
      <c r="D769" s="41" t="s">
        <v>1311</v>
      </c>
      <c r="E769" s="151" t="s">
        <v>1027</v>
      </c>
      <c r="F769" s="151"/>
      <c r="G769" s="151"/>
      <c r="H769" s="41" t="s">
        <v>91</v>
      </c>
      <c r="I769" s="151" t="s">
        <v>875</v>
      </c>
      <c r="J769" s="151"/>
      <c r="K769" s="151" t="s">
        <v>983</v>
      </c>
      <c r="L769" s="151"/>
      <c r="M769" s="59" t="s">
        <v>1008</v>
      </c>
      <c r="N769" s="59" t="s">
        <v>1009</v>
      </c>
      <c r="O769" s="59" t="s">
        <v>1010</v>
      </c>
      <c r="P769" s="59" t="s">
        <v>1011</v>
      </c>
    </row>
    <row r="770" spans="2:16" x14ac:dyDescent="0.2">
      <c r="B770" s="56">
        <v>43174</v>
      </c>
      <c r="C770" s="17" t="s">
        <v>1513</v>
      </c>
      <c r="D770" s="17">
        <v>348541</v>
      </c>
      <c r="E770" s="148" t="s">
        <v>838</v>
      </c>
      <c r="F770" s="148"/>
      <c r="G770" s="148"/>
      <c r="H770" s="17" t="s">
        <v>61</v>
      </c>
      <c r="I770" s="51" t="s">
        <v>74</v>
      </c>
      <c r="J770" s="88"/>
      <c r="K770" s="51" t="s">
        <v>992</v>
      </c>
      <c r="L770" s="88"/>
      <c r="M770" s="56">
        <v>43196</v>
      </c>
      <c r="N770" s="60">
        <v>22</v>
      </c>
      <c r="O770" s="60">
        <v>10</v>
      </c>
      <c r="P770" s="56" t="s">
        <v>1015</v>
      </c>
    </row>
    <row r="771" spans="2:16" x14ac:dyDescent="0.2">
      <c r="B771" s="56">
        <v>43169</v>
      </c>
      <c r="C771" s="17" t="s">
        <v>1514</v>
      </c>
      <c r="D771" s="17">
        <v>348611</v>
      </c>
      <c r="E771" s="148" t="s">
        <v>381</v>
      </c>
      <c r="F771" s="148"/>
      <c r="G771" s="148"/>
      <c r="H771" s="17" t="s">
        <v>61</v>
      </c>
      <c r="I771" s="51" t="s">
        <v>76</v>
      </c>
      <c r="J771" s="88"/>
      <c r="K771" s="51" t="s">
        <v>997</v>
      </c>
      <c r="L771" s="88"/>
      <c r="M771" s="56">
        <v>43180</v>
      </c>
      <c r="N771" s="60">
        <v>11</v>
      </c>
      <c r="O771" s="60">
        <v>27</v>
      </c>
      <c r="P771" s="56" t="s">
        <v>1014</v>
      </c>
    </row>
    <row r="772" spans="2:16" x14ac:dyDescent="0.2">
      <c r="B772" s="56">
        <v>43328</v>
      </c>
      <c r="C772" s="17" t="s">
        <v>1515</v>
      </c>
      <c r="D772" s="17">
        <v>348807</v>
      </c>
      <c r="E772" s="148" t="s">
        <v>99</v>
      </c>
      <c r="F772" s="148"/>
      <c r="G772" s="148"/>
      <c r="H772" s="17" t="s">
        <v>61</v>
      </c>
      <c r="I772" s="51" t="s">
        <v>60</v>
      </c>
      <c r="J772" s="88"/>
      <c r="K772" s="51" t="s">
        <v>991</v>
      </c>
      <c r="L772" s="88"/>
      <c r="M772" s="56">
        <v>43354</v>
      </c>
      <c r="N772" s="60">
        <v>26</v>
      </c>
      <c r="O772" s="60">
        <v>17</v>
      </c>
      <c r="P772" s="56" t="s">
        <v>1015</v>
      </c>
    </row>
    <row r="773" spans="2:16" x14ac:dyDescent="0.2">
      <c r="B773" s="56">
        <v>43168</v>
      </c>
      <c r="C773" s="17" t="s">
        <v>1516</v>
      </c>
      <c r="D773" s="17">
        <v>348415</v>
      </c>
      <c r="E773" s="148" t="s">
        <v>277</v>
      </c>
      <c r="F773" s="148"/>
      <c r="G773" s="148"/>
      <c r="H773" s="17" t="s">
        <v>61</v>
      </c>
      <c r="I773" s="51" t="s">
        <v>60</v>
      </c>
      <c r="J773" s="88"/>
      <c r="K773" s="51" t="s">
        <v>995</v>
      </c>
      <c r="L773" s="88"/>
      <c r="M773" s="56">
        <v>43203</v>
      </c>
      <c r="N773" s="60">
        <v>35</v>
      </c>
      <c r="O773" s="60">
        <v>22</v>
      </c>
      <c r="P773" s="56" t="s">
        <v>1015</v>
      </c>
    </row>
    <row r="774" spans="2:16" x14ac:dyDescent="0.2">
      <c r="B774" s="56">
        <v>43122</v>
      </c>
      <c r="C774" s="17" t="s">
        <v>1517</v>
      </c>
      <c r="D774" s="17">
        <v>348820</v>
      </c>
      <c r="E774" s="148" t="s">
        <v>316</v>
      </c>
      <c r="F774" s="148"/>
      <c r="G774" s="148"/>
      <c r="H774" s="17" t="s">
        <v>61</v>
      </c>
      <c r="I774" s="51" t="s">
        <v>74</v>
      </c>
      <c r="J774" s="88"/>
      <c r="K774" s="51" t="s">
        <v>965</v>
      </c>
      <c r="L774" s="88"/>
      <c r="M774" s="56">
        <v>43149</v>
      </c>
      <c r="N774" s="60">
        <v>27</v>
      </c>
      <c r="O774" s="60">
        <v>16</v>
      </c>
      <c r="P774" s="56" t="s">
        <v>1015</v>
      </c>
    </row>
    <row r="775" spans="2:16" x14ac:dyDescent="0.2">
      <c r="B775" s="56">
        <v>43306</v>
      </c>
      <c r="C775" s="17" t="s">
        <v>1518</v>
      </c>
      <c r="D775" s="17">
        <v>347819</v>
      </c>
      <c r="E775" s="148" t="s">
        <v>199</v>
      </c>
      <c r="F775" s="148"/>
      <c r="G775" s="148"/>
      <c r="H775" s="17" t="s">
        <v>61</v>
      </c>
      <c r="I775" s="51" t="s">
        <v>103</v>
      </c>
      <c r="J775" s="88"/>
      <c r="K775" s="51" t="s">
        <v>992</v>
      </c>
      <c r="L775" s="88"/>
      <c r="M775" s="56">
        <v>43317</v>
      </c>
      <c r="N775" s="60">
        <v>11</v>
      </c>
      <c r="O775" s="60">
        <v>25</v>
      </c>
      <c r="P775" s="56" t="s">
        <v>1014</v>
      </c>
    </row>
    <row r="776" spans="2:16" x14ac:dyDescent="0.2">
      <c r="B776" s="56">
        <v>43231</v>
      </c>
      <c r="C776" s="17" t="s">
        <v>1519</v>
      </c>
      <c r="D776" s="17">
        <v>348594</v>
      </c>
      <c r="E776" s="148" t="s">
        <v>496</v>
      </c>
      <c r="F776" s="148"/>
      <c r="G776" s="148"/>
      <c r="H776" s="17" t="s">
        <v>61</v>
      </c>
      <c r="I776" s="51" t="s">
        <v>74</v>
      </c>
      <c r="J776" s="88"/>
      <c r="K776" s="51" t="s">
        <v>989</v>
      </c>
      <c r="L776" s="88"/>
      <c r="M776" s="56">
        <v>43262</v>
      </c>
      <c r="N776" s="60">
        <v>31</v>
      </c>
      <c r="O776" s="60">
        <v>19</v>
      </c>
      <c r="P776" s="56" t="s">
        <v>1015</v>
      </c>
    </row>
    <row r="777" spans="2:16" x14ac:dyDescent="0.2">
      <c r="B777" s="56">
        <v>43117</v>
      </c>
      <c r="C777" s="17" t="s">
        <v>1520</v>
      </c>
      <c r="D777" s="17">
        <v>347858</v>
      </c>
      <c r="E777" s="148" t="s">
        <v>132</v>
      </c>
      <c r="F777" s="148"/>
      <c r="G777" s="148"/>
      <c r="H777" s="17" t="s">
        <v>61</v>
      </c>
      <c r="I777" s="51" t="s">
        <v>76</v>
      </c>
      <c r="J777" s="88"/>
      <c r="K777" s="51" t="s">
        <v>989</v>
      </c>
      <c r="L777" s="88"/>
      <c r="M777" s="56">
        <v>43145</v>
      </c>
      <c r="N777" s="60">
        <v>28</v>
      </c>
      <c r="O777" s="60">
        <v>26</v>
      </c>
      <c r="P777" s="56" t="s">
        <v>1015</v>
      </c>
    </row>
    <row r="778" spans="2:16" x14ac:dyDescent="0.2">
      <c r="B778" s="56">
        <v>43153</v>
      </c>
      <c r="C778" s="17" t="s">
        <v>1521</v>
      </c>
      <c r="D778" s="17">
        <v>348416</v>
      </c>
      <c r="E778" s="148" t="s">
        <v>277</v>
      </c>
      <c r="F778" s="148"/>
      <c r="G778" s="148"/>
      <c r="H778" s="17" t="s">
        <v>61</v>
      </c>
      <c r="I778" s="51" t="s">
        <v>60</v>
      </c>
      <c r="J778" s="88"/>
      <c r="K778" s="51" t="s">
        <v>962</v>
      </c>
      <c r="L778" s="88"/>
      <c r="M778" s="56">
        <v>43162</v>
      </c>
      <c r="N778" s="60">
        <v>9</v>
      </c>
      <c r="O778" s="60">
        <v>6</v>
      </c>
      <c r="P778" s="56" t="s">
        <v>1015</v>
      </c>
    </row>
    <row r="779" spans="2:16" x14ac:dyDescent="0.2">
      <c r="B779" s="56">
        <v>43274</v>
      </c>
      <c r="C779" s="17" t="s">
        <v>1522</v>
      </c>
      <c r="D779" s="17">
        <v>347647</v>
      </c>
      <c r="E779" s="148" t="s">
        <v>236</v>
      </c>
      <c r="F779" s="148"/>
      <c r="G779" s="148"/>
      <c r="H779" s="17" t="s">
        <v>61</v>
      </c>
      <c r="I779" s="51" t="s">
        <v>103</v>
      </c>
      <c r="J779" s="88"/>
      <c r="K779" s="51" t="s">
        <v>990</v>
      </c>
      <c r="L779" s="88"/>
      <c r="M779" s="56">
        <v>43288</v>
      </c>
      <c r="N779" s="60">
        <v>14</v>
      </c>
      <c r="O779" s="60">
        <v>6</v>
      </c>
      <c r="P779" s="56" t="s">
        <v>1015</v>
      </c>
    </row>
    <row r="780" spans="2:16" x14ac:dyDescent="0.2">
      <c r="B780" s="56">
        <v>43279</v>
      </c>
      <c r="C780" s="17" t="s">
        <v>1523</v>
      </c>
      <c r="D780" s="17">
        <v>347964</v>
      </c>
      <c r="E780" s="148" t="s">
        <v>203</v>
      </c>
      <c r="F780" s="148"/>
      <c r="G780" s="148"/>
      <c r="H780" s="17" t="s">
        <v>61</v>
      </c>
      <c r="I780" s="51" t="s">
        <v>76</v>
      </c>
      <c r="J780" s="88"/>
      <c r="K780" s="51" t="s">
        <v>990</v>
      </c>
      <c r="L780" s="88"/>
      <c r="M780" s="56">
        <v>43289</v>
      </c>
      <c r="N780" s="60">
        <v>10</v>
      </c>
      <c r="O780" s="60">
        <v>28</v>
      </c>
      <c r="P780" s="56" t="s">
        <v>1014</v>
      </c>
    </row>
    <row r="781" spans="2:16" x14ac:dyDescent="0.2">
      <c r="B781" s="56">
        <v>43255</v>
      </c>
      <c r="C781" s="17" t="s">
        <v>1524</v>
      </c>
      <c r="D781" s="17">
        <v>348795</v>
      </c>
      <c r="E781" s="148" t="s">
        <v>454</v>
      </c>
      <c r="F781" s="148"/>
      <c r="G781" s="148"/>
      <c r="H781" s="17" t="s">
        <v>61</v>
      </c>
      <c r="I781" s="51" t="s">
        <v>65</v>
      </c>
      <c r="J781" s="88"/>
      <c r="K781" s="51" t="s">
        <v>995</v>
      </c>
      <c r="L781" s="88"/>
      <c r="M781" s="56">
        <v>43266</v>
      </c>
      <c r="N781" s="60">
        <v>11</v>
      </c>
      <c r="O781" s="60">
        <v>9</v>
      </c>
      <c r="P781" s="56" t="s">
        <v>1015</v>
      </c>
    </row>
    <row r="782" spans="2:16" x14ac:dyDescent="0.2">
      <c r="B782" s="56">
        <v>43103</v>
      </c>
      <c r="C782" s="17" t="s">
        <v>1525</v>
      </c>
      <c r="D782" s="17">
        <v>348214</v>
      </c>
      <c r="E782" s="148" t="s">
        <v>183</v>
      </c>
      <c r="F782" s="148"/>
      <c r="G782" s="148"/>
      <c r="H782" s="17" t="s">
        <v>61</v>
      </c>
      <c r="I782" s="51" t="s">
        <v>65</v>
      </c>
      <c r="J782" s="88"/>
      <c r="K782" s="51" t="s">
        <v>991</v>
      </c>
      <c r="L782" s="88"/>
      <c r="M782" s="56">
        <v>43114</v>
      </c>
      <c r="N782" s="60">
        <v>11</v>
      </c>
      <c r="O782" s="60">
        <v>23</v>
      </c>
      <c r="P782" s="56" t="s">
        <v>1014</v>
      </c>
    </row>
    <row r="783" spans="2:16" x14ac:dyDescent="0.2">
      <c r="B783" s="56">
        <v>43126</v>
      </c>
      <c r="C783" s="17" t="s">
        <v>1526</v>
      </c>
      <c r="D783" s="17">
        <v>348403</v>
      </c>
      <c r="E783" s="148" t="s">
        <v>355</v>
      </c>
      <c r="F783" s="148"/>
      <c r="G783" s="148"/>
      <c r="H783" s="17" t="s">
        <v>61</v>
      </c>
      <c r="I783" s="51" t="s">
        <v>60</v>
      </c>
      <c r="J783" s="88"/>
      <c r="K783" s="51" t="s">
        <v>993</v>
      </c>
      <c r="L783" s="88"/>
      <c r="M783" s="56">
        <v>43142</v>
      </c>
      <c r="N783" s="60">
        <v>16</v>
      </c>
      <c r="O783" s="60">
        <v>6</v>
      </c>
      <c r="P783" s="56" t="s">
        <v>1015</v>
      </c>
    </row>
    <row r="784" spans="2:16" x14ac:dyDescent="0.2">
      <c r="B784" s="56">
        <v>43139</v>
      </c>
      <c r="C784" s="17" t="s">
        <v>1527</v>
      </c>
      <c r="D784" s="17">
        <v>348049</v>
      </c>
      <c r="E784" s="148" t="s">
        <v>231</v>
      </c>
      <c r="F784" s="148"/>
      <c r="G784" s="148"/>
      <c r="H784" s="17" t="s">
        <v>61</v>
      </c>
      <c r="I784" s="51" t="s">
        <v>65</v>
      </c>
      <c r="J784" s="88"/>
      <c r="K784" s="51" t="s">
        <v>997</v>
      </c>
      <c r="L784" s="88"/>
      <c r="M784" s="56">
        <v>43160</v>
      </c>
      <c r="N784" s="60">
        <v>21</v>
      </c>
      <c r="O784" s="60">
        <v>30</v>
      </c>
      <c r="P784" s="56" t="s">
        <v>1014</v>
      </c>
    </row>
    <row r="785" spans="2:16" x14ac:dyDescent="0.2">
      <c r="B785" s="56">
        <v>43315</v>
      </c>
      <c r="C785" s="17" t="s">
        <v>1528</v>
      </c>
      <c r="D785" s="17">
        <v>348543</v>
      </c>
      <c r="E785" s="148" t="s">
        <v>523</v>
      </c>
      <c r="F785" s="148"/>
      <c r="G785" s="148"/>
      <c r="H785" s="17" t="s">
        <v>61</v>
      </c>
      <c r="I785" s="51" t="s">
        <v>89</v>
      </c>
      <c r="J785" s="88"/>
      <c r="K785" s="51" t="s">
        <v>965</v>
      </c>
      <c r="L785" s="88"/>
      <c r="M785" s="56">
        <v>43343</v>
      </c>
      <c r="N785" s="60">
        <v>28</v>
      </c>
      <c r="O785" s="60">
        <v>30</v>
      </c>
      <c r="P785" s="56" t="s">
        <v>1014</v>
      </c>
    </row>
    <row r="786" spans="2:16" x14ac:dyDescent="0.2">
      <c r="B786" s="56">
        <v>43222</v>
      </c>
      <c r="C786" s="17" t="s">
        <v>1529</v>
      </c>
      <c r="D786" s="17">
        <v>347779</v>
      </c>
      <c r="E786" s="148" t="s">
        <v>710</v>
      </c>
      <c r="F786" s="148"/>
      <c r="G786" s="148"/>
      <c r="H786" s="17" t="s">
        <v>61</v>
      </c>
      <c r="I786" s="51" t="s">
        <v>74</v>
      </c>
      <c r="J786" s="88"/>
      <c r="K786" s="51" t="s">
        <v>995</v>
      </c>
      <c r="L786" s="88"/>
      <c r="M786" s="56">
        <v>43261</v>
      </c>
      <c r="N786" s="60">
        <v>39</v>
      </c>
      <c r="O786" s="60">
        <v>12</v>
      </c>
      <c r="P786" s="56" t="s">
        <v>1015</v>
      </c>
    </row>
    <row r="787" spans="2:16" x14ac:dyDescent="0.2">
      <c r="B787" s="56">
        <v>43243</v>
      </c>
      <c r="C787" s="17" t="s">
        <v>1530</v>
      </c>
      <c r="D787" s="17">
        <v>353559</v>
      </c>
      <c r="E787" s="148" t="s">
        <v>200</v>
      </c>
      <c r="F787" s="148"/>
      <c r="G787" s="148"/>
      <c r="H787" s="17" t="s">
        <v>61</v>
      </c>
      <c r="I787" s="51" t="s">
        <v>201</v>
      </c>
      <c r="J787" s="88"/>
      <c r="K787" s="51" t="s">
        <v>967</v>
      </c>
      <c r="L787" s="88"/>
      <c r="M787" s="56">
        <v>43280</v>
      </c>
      <c r="N787" s="60">
        <v>37</v>
      </c>
      <c r="O787" s="60">
        <v>14</v>
      </c>
      <c r="P787" s="56" t="s">
        <v>1015</v>
      </c>
    </row>
    <row r="788" spans="2:16" x14ac:dyDescent="0.2">
      <c r="B788" s="56">
        <v>43203</v>
      </c>
      <c r="C788" s="17" t="s">
        <v>1531</v>
      </c>
      <c r="D788" s="17">
        <v>348100</v>
      </c>
      <c r="E788" s="148" t="s">
        <v>591</v>
      </c>
      <c r="F788" s="148"/>
      <c r="G788" s="148"/>
      <c r="H788" s="17" t="s">
        <v>61</v>
      </c>
      <c r="I788" s="51" t="s">
        <v>70</v>
      </c>
      <c r="J788" s="88"/>
      <c r="K788" s="51" t="s">
        <v>992</v>
      </c>
      <c r="L788" s="88"/>
      <c r="M788" s="56">
        <v>43221</v>
      </c>
      <c r="N788" s="60">
        <v>18</v>
      </c>
      <c r="O788" s="60">
        <v>11</v>
      </c>
      <c r="P788" s="56" t="s">
        <v>1015</v>
      </c>
    </row>
    <row r="789" spans="2:16" x14ac:dyDescent="0.2">
      <c r="B789" s="56">
        <v>43231</v>
      </c>
      <c r="C789" s="17" t="s">
        <v>1532</v>
      </c>
      <c r="D789" s="17">
        <v>348764</v>
      </c>
      <c r="E789" s="148" t="s">
        <v>343</v>
      </c>
      <c r="F789" s="148"/>
      <c r="G789" s="148"/>
      <c r="H789" s="17" t="s">
        <v>61</v>
      </c>
      <c r="I789" s="51" t="s">
        <v>60</v>
      </c>
      <c r="J789" s="88"/>
      <c r="K789" s="51" t="s">
        <v>989</v>
      </c>
      <c r="L789" s="88"/>
      <c r="M789" s="56">
        <v>43265</v>
      </c>
      <c r="N789" s="60">
        <v>34</v>
      </c>
      <c r="O789" s="60">
        <v>25</v>
      </c>
      <c r="P789" s="56" t="s">
        <v>1015</v>
      </c>
    </row>
    <row r="790" spans="2:16" x14ac:dyDescent="0.2">
      <c r="B790" s="56">
        <v>43310</v>
      </c>
      <c r="C790" s="17" t="s">
        <v>1533</v>
      </c>
      <c r="D790" s="17">
        <v>348273</v>
      </c>
      <c r="E790" s="148" t="s">
        <v>59</v>
      </c>
      <c r="F790" s="148"/>
      <c r="G790" s="148"/>
      <c r="H790" s="17" t="s">
        <v>61</v>
      </c>
      <c r="I790" s="51" t="s">
        <v>60</v>
      </c>
      <c r="J790" s="88"/>
      <c r="K790" s="51" t="s">
        <v>991</v>
      </c>
      <c r="L790" s="88"/>
      <c r="M790" s="56">
        <v>43344</v>
      </c>
      <c r="N790" s="60">
        <v>34</v>
      </c>
      <c r="O790" s="60">
        <v>21</v>
      </c>
      <c r="P790" s="56" t="s">
        <v>1015</v>
      </c>
    </row>
    <row r="791" spans="2:16" x14ac:dyDescent="0.2">
      <c r="B791" s="56">
        <v>43166</v>
      </c>
      <c r="C791" s="17" t="s">
        <v>1534</v>
      </c>
      <c r="D791" s="17">
        <v>348894</v>
      </c>
      <c r="E791" s="148" t="s">
        <v>269</v>
      </c>
      <c r="F791" s="148"/>
      <c r="G791" s="148"/>
      <c r="H791" s="17" t="s">
        <v>61</v>
      </c>
      <c r="I791" s="51" t="s">
        <v>60</v>
      </c>
      <c r="J791" s="88"/>
      <c r="K791" s="51" t="s">
        <v>989</v>
      </c>
      <c r="L791" s="88"/>
      <c r="M791" s="56">
        <v>43200</v>
      </c>
      <c r="N791" s="60">
        <v>34</v>
      </c>
      <c r="O791" s="60">
        <v>7</v>
      </c>
      <c r="P791" s="56" t="s">
        <v>1015</v>
      </c>
    </row>
    <row r="792" spans="2:16" x14ac:dyDescent="0.2">
      <c r="B792" s="56">
        <v>43217</v>
      </c>
      <c r="C792" s="17" t="s">
        <v>1535</v>
      </c>
      <c r="D792" s="17">
        <v>348343</v>
      </c>
      <c r="E792" s="148" t="s">
        <v>83</v>
      </c>
      <c r="F792" s="148"/>
      <c r="G792" s="148"/>
      <c r="H792" s="17" t="s">
        <v>61</v>
      </c>
      <c r="I792" s="51" t="s">
        <v>82</v>
      </c>
      <c r="J792" s="88"/>
      <c r="K792" s="51" t="s">
        <v>991</v>
      </c>
      <c r="L792" s="88"/>
      <c r="M792" s="56">
        <v>43253</v>
      </c>
      <c r="N792" s="60">
        <v>36</v>
      </c>
      <c r="O792" s="60">
        <v>27</v>
      </c>
      <c r="P792" s="56" t="s">
        <v>1015</v>
      </c>
    </row>
    <row r="793" spans="2:16" x14ac:dyDescent="0.2">
      <c r="B793" s="56">
        <v>43194</v>
      </c>
      <c r="C793" s="17" t="s">
        <v>1536</v>
      </c>
      <c r="D793" s="17">
        <v>348512</v>
      </c>
      <c r="E793" s="148" t="s">
        <v>392</v>
      </c>
      <c r="F793" s="148"/>
      <c r="G793" s="148"/>
      <c r="H793" s="17" t="s">
        <v>61</v>
      </c>
      <c r="I793" s="51" t="s">
        <v>103</v>
      </c>
      <c r="J793" s="88"/>
      <c r="K793" s="51" t="s">
        <v>965</v>
      </c>
      <c r="L793" s="88"/>
      <c r="M793" s="56">
        <v>43202</v>
      </c>
      <c r="N793" s="60">
        <v>8</v>
      </c>
      <c r="O793" s="60">
        <v>5</v>
      </c>
      <c r="P793" s="56" t="s">
        <v>1015</v>
      </c>
    </row>
    <row r="794" spans="2:16" x14ac:dyDescent="0.2">
      <c r="B794" s="56">
        <v>43286</v>
      </c>
      <c r="C794" s="17" t="s">
        <v>1537</v>
      </c>
      <c r="D794" s="17">
        <v>348502</v>
      </c>
      <c r="E794" s="148" t="s">
        <v>193</v>
      </c>
      <c r="F794" s="148"/>
      <c r="G794" s="148"/>
      <c r="H794" s="17" t="s">
        <v>61</v>
      </c>
      <c r="I794" s="51" t="s">
        <v>103</v>
      </c>
      <c r="J794" s="88"/>
      <c r="K794" s="51" t="s">
        <v>996</v>
      </c>
      <c r="L794" s="88"/>
      <c r="M794" s="56">
        <v>43317</v>
      </c>
      <c r="N794" s="60">
        <v>31</v>
      </c>
      <c r="O794" s="60">
        <v>22</v>
      </c>
      <c r="P794" s="56" t="s">
        <v>1015</v>
      </c>
    </row>
    <row r="795" spans="2:16" x14ac:dyDescent="0.2">
      <c r="B795" s="56">
        <v>43317</v>
      </c>
      <c r="C795" s="17" t="s">
        <v>1538</v>
      </c>
      <c r="D795" s="17">
        <v>348586</v>
      </c>
      <c r="E795" s="148" t="s">
        <v>401</v>
      </c>
      <c r="F795" s="148"/>
      <c r="G795" s="148"/>
      <c r="H795" s="17" t="s">
        <v>61</v>
      </c>
      <c r="I795" s="51" t="s">
        <v>103</v>
      </c>
      <c r="J795" s="88"/>
      <c r="K795" s="51" t="s">
        <v>995</v>
      </c>
      <c r="L795" s="88"/>
      <c r="M795" s="56">
        <v>43332</v>
      </c>
      <c r="N795" s="60">
        <v>15</v>
      </c>
      <c r="O795" s="60">
        <v>11</v>
      </c>
      <c r="P795" s="56" t="s">
        <v>1015</v>
      </c>
    </row>
    <row r="796" spans="2:16" x14ac:dyDescent="0.2">
      <c r="B796" s="56">
        <v>43203</v>
      </c>
      <c r="C796" s="17" t="s">
        <v>1539</v>
      </c>
      <c r="D796" s="17">
        <v>348809</v>
      </c>
      <c r="E796" s="148" t="s">
        <v>423</v>
      </c>
      <c r="F796" s="148"/>
      <c r="G796" s="148"/>
      <c r="H796" s="17" t="s">
        <v>61</v>
      </c>
      <c r="I796" s="51" t="s">
        <v>60</v>
      </c>
      <c r="J796" s="88"/>
      <c r="K796" s="51" t="s">
        <v>997</v>
      </c>
      <c r="L796" s="88"/>
      <c r="M796" s="56">
        <v>43222</v>
      </c>
      <c r="N796" s="60">
        <v>19</v>
      </c>
      <c r="O796" s="60">
        <v>5</v>
      </c>
      <c r="P796" s="56" t="s">
        <v>1015</v>
      </c>
    </row>
    <row r="797" spans="2:16" x14ac:dyDescent="0.2">
      <c r="B797" s="56">
        <v>43135</v>
      </c>
      <c r="C797" s="17" t="s">
        <v>1540</v>
      </c>
      <c r="D797" s="17">
        <v>364415</v>
      </c>
      <c r="E797" s="148" t="s">
        <v>146</v>
      </c>
      <c r="F797" s="148"/>
      <c r="G797" s="148"/>
      <c r="H797" s="17" t="s">
        <v>61</v>
      </c>
      <c r="I797" s="51" t="s">
        <v>68</v>
      </c>
      <c r="J797" s="88"/>
      <c r="K797" s="51" t="s">
        <v>997</v>
      </c>
      <c r="L797" s="88"/>
      <c r="M797" s="56">
        <v>43142</v>
      </c>
      <c r="N797" s="60">
        <v>7</v>
      </c>
      <c r="O797" s="60">
        <v>30</v>
      </c>
      <c r="P797" s="56" t="s">
        <v>1014</v>
      </c>
    </row>
    <row r="798" spans="2:16" x14ac:dyDescent="0.2">
      <c r="B798" s="56">
        <v>43298</v>
      </c>
      <c r="C798" s="17" t="s">
        <v>1541</v>
      </c>
      <c r="D798" s="17">
        <v>348762</v>
      </c>
      <c r="E798" s="148" t="s">
        <v>365</v>
      </c>
      <c r="F798" s="148"/>
      <c r="G798" s="148"/>
      <c r="H798" s="17" t="s">
        <v>61</v>
      </c>
      <c r="I798" s="51" t="s">
        <v>60</v>
      </c>
      <c r="J798" s="88"/>
      <c r="K798" s="51" t="s">
        <v>991</v>
      </c>
      <c r="L798" s="88"/>
      <c r="M798" s="56">
        <v>43335</v>
      </c>
      <c r="N798" s="60">
        <v>37</v>
      </c>
      <c r="O798" s="60">
        <v>10</v>
      </c>
      <c r="P798" s="56" t="s">
        <v>1015</v>
      </c>
    </row>
    <row r="799" spans="2:16" x14ac:dyDescent="0.2">
      <c r="B799" s="56">
        <v>43166</v>
      </c>
      <c r="C799" s="17" t="s">
        <v>1542</v>
      </c>
      <c r="D799" s="17">
        <v>348212</v>
      </c>
      <c r="E799" s="148" t="s">
        <v>340</v>
      </c>
      <c r="F799" s="148"/>
      <c r="G799" s="148"/>
      <c r="H799" s="17" t="s">
        <v>61</v>
      </c>
      <c r="I799" s="51" t="s">
        <v>151</v>
      </c>
      <c r="J799" s="88"/>
      <c r="K799" s="51" t="s">
        <v>989</v>
      </c>
      <c r="L799" s="88"/>
      <c r="M799" s="56">
        <v>43176</v>
      </c>
      <c r="N799" s="60">
        <v>10</v>
      </c>
      <c r="O799" s="60">
        <v>12</v>
      </c>
      <c r="P799" s="56" t="s">
        <v>1014</v>
      </c>
    </row>
    <row r="800" spans="2:16" x14ac:dyDescent="0.2">
      <c r="B800" s="56">
        <v>43196</v>
      </c>
      <c r="C800" s="17" t="s">
        <v>1543</v>
      </c>
      <c r="D800" s="17">
        <v>353717</v>
      </c>
      <c r="E800" s="148" t="s">
        <v>140</v>
      </c>
      <c r="F800" s="148"/>
      <c r="G800" s="148"/>
      <c r="H800" s="17" t="s">
        <v>61</v>
      </c>
      <c r="I800" s="51" t="s">
        <v>60</v>
      </c>
      <c r="J800" s="88"/>
      <c r="K800" s="51" t="s">
        <v>992</v>
      </c>
      <c r="L800" s="88"/>
      <c r="M800" s="56">
        <v>43230</v>
      </c>
      <c r="N800" s="60">
        <v>34</v>
      </c>
      <c r="O800" s="60">
        <v>14</v>
      </c>
      <c r="P800" s="56" t="s">
        <v>1015</v>
      </c>
    </row>
    <row r="801" spans="2:16" x14ac:dyDescent="0.2">
      <c r="B801" s="56">
        <v>43141</v>
      </c>
      <c r="C801" s="17" t="s">
        <v>1544</v>
      </c>
      <c r="D801" s="17">
        <v>348620</v>
      </c>
      <c r="E801" s="148" t="s">
        <v>505</v>
      </c>
      <c r="F801" s="148"/>
      <c r="G801" s="148"/>
      <c r="H801" s="17" t="s">
        <v>61</v>
      </c>
      <c r="I801" s="51" t="s">
        <v>74</v>
      </c>
      <c r="J801" s="88"/>
      <c r="K801" s="51" t="s">
        <v>989</v>
      </c>
      <c r="L801" s="88"/>
      <c r="M801" s="56">
        <v>43155</v>
      </c>
      <c r="N801" s="60">
        <v>14</v>
      </c>
      <c r="O801" s="60">
        <v>24</v>
      </c>
      <c r="P801" s="56" t="s">
        <v>1014</v>
      </c>
    </row>
    <row r="802" spans="2:16" x14ac:dyDescent="0.2">
      <c r="B802" s="56">
        <v>43185</v>
      </c>
      <c r="C802" s="17" t="s">
        <v>1545</v>
      </c>
      <c r="D802" s="17">
        <v>347910</v>
      </c>
      <c r="E802" s="148" t="s">
        <v>724</v>
      </c>
      <c r="F802" s="148"/>
      <c r="G802" s="148"/>
      <c r="H802" s="17" t="s">
        <v>61</v>
      </c>
      <c r="I802" s="51" t="s">
        <v>80</v>
      </c>
      <c r="J802" s="88"/>
      <c r="K802" s="51" t="s">
        <v>962</v>
      </c>
      <c r="L802" s="88"/>
      <c r="M802" s="56">
        <v>43212</v>
      </c>
      <c r="N802" s="60">
        <v>27</v>
      </c>
      <c r="O802" s="60">
        <v>21</v>
      </c>
      <c r="P802" s="56" t="s">
        <v>1015</v>
      </c>
    </row>
    <row r="803" spans="2:16" x14ac:dyDescent="0.2">
      <c r="B803" s="56">
        <v>43294</v>
      </c>
      <c r="C803" s="17" t="s">
        <v>1546</v>
      </c>
      <c r="D803" s="17">
        <v>348071</v>
      </c>
      <c r="E803" s="148" t="s">
        <v>143</v>
      </c>
      <c r="F803" s="148"/>
      <c r="G803" s="148"/>
      <c r="H803" s="17" t="s">
        <v>61</v>
      </c>
      <c r="I803" s="51" t="s">
        <v>63</v>
      </c>
      <c r="J803" s="88"/>
      <c r="K803" s="51" t="s">
        <v>997</v>
      </c>
      <c r="L803" s="88"/>
      <c r="M803" s="56">
        <v>43302</v>
      </c>
      <c r="N803" s="60">
        <v>8</v>
      </c>
      <c r="O803" s="60">
        <v>16</v>
      </c>
      <c r="P803" s="56" t="s">
        <v>1014</v>
      </c>
    </row>
    <row r="804" spans="2:16" x14ac:dyDescent="0.2">
      <c r="B804" s="56">
        <v>43176</v>
      </c>
      <c r="C804" s="17" t="s">
        <v>1547</v>
      </c>
      <c r="D804" s="17">
        <v>362584</v>
      </c>
      <c r="E804" s="148" t="s">
        <v>622</v>
      </c>
      <c r="F804" s="148"/>
      <c r="G804" s="148"/>
      <c r="H804" s="17" t="s">
        <v>61</v>
      </c>
      <c r="I804" s="51" t="s">
        <v>65</v>
      </c>
      <c r="J804" s="88"/>
      <c r="K804" s="51" t="s">
        <v>989</v>
      </c>
      <c r="L804" s="88"/>
      <c r="M804" s="56">
        <v>43201</v>
      </c>
      <c r="N804" s="60">
        <v>25</v>
      </c>
      <c r="O804" s="60">
        <v>10</v>
      </c>
      <c r="P804" s="56" t="s">
        <v>1015</v>
      </c>
    </row>
    <row r="805" spans="2:16" x14ac:dyDescent="0.2">
      <c r="B805" s="56">
        <v>43320</v>
      </c>
      <c r="C805" s="17" t="s">
        <v>1548</v>
      </c>
      <c r="D805" s="17">
        <v>347683</v>
      </c>
      <c r="E805" s="148" t="s">
        <v>361</v>
      </c>
      <c r="F805" s="148"/>
      <c r="G805" s="148"/>
      <c r="H805" s="17" t="s">
        <v>61</v>
      </c>
      <c r="I805" s="51" t="s">
        <v>89</v>
      </c>
      <c r="J805" s="88"/>
      <c r="K805" s="51" t="s">
        <v>997</v>
      </c>
      <c r="L805" s="88"/>
      <c r="M805" s="56">
        <v>43326</v>
      </c>
      <c r="N805" s="60">
        <v>6</v>
      </c>
      <c r="O805" s="60">
        <v>29</v>
      </c>
      <c r="P805" s="56" t="s">
        <v>1014</v>
      </c>
    </row>
    <row r="806" spans="2:16" x14ac:dyDescent="0.2">
      <c r="B806" s="56">
        <v>43191</v>
      </c>
      <c r="C806" s="17" t="s">
        <v>1549</v>
      </c>
      <c r="D806" s="17">
        <v>362703</v>
      </c>
      <c r="E806" s="148" t="s">
        <v>229</v>
      </c>
      <c r="F806" s="148"/>
      <c r="G806" s="148"/>
      <c r="H806" s="17" t="s">
        <v>61</v>
      </c>
      <c r="I806" s="51" t="s">
        <v>60</v>
      </c>
      <c r="J806" s="88"/>
      <c r="K806" s="51" t="s">
        <v>998</v>
      </c>
      <c r="L806" s="88"/>
      <c r="M806" s="56">
        <v>43202</v>
      </c>
      <c r="N806" s="60">
        <v>11</v>
      </c>
      <c r="O806" s="60">
        <v>7</v>
      </c>
      <c r="P806" s="56" t="s">
        <v>1015</v>
      </c>
    </row>
    <row r="807" spans="2:16" x14ac:dyDescent="0.2">
      <c r="B807" s="56">
        <v>43149</v>
      </c>
      <c r="C807" s="17" t="s">
        <v>1550</v>
      </c>
      <c r="D807" s="17">
        <v>347899</v>
      </c>
      <c r="E807" s="148" t="s">
        <v>202</v>
      </c>
      <c r="F807" s="148"/>
      <c r="G807" s="148"/>
      <c r="H807" s="17" t="s">
        <v>61</v>
      </c>
      <c r="I807" s="51" t="s">
        <v>80</v>
      </c>
      <c r="J807" s="88"/>
      <c r="K807" s="51" t="s">
        <v>967</v>
      </c>
      <c r="L807" s="88"/>
      <c r="M807" s="56">
        <v>43162</v>
      </c>
      <c r="N807" s="60">
        <v>13</v>
      </c>
      <c r="O807" s="60">
        <v>12</v>
      </c>
      <c r="P807" s="56" t="s">
        <v>1015</v>
      </c>
    </row>
    <row r="808" spans="2:16" x14ac:dyDescent="0.2">
      <c r="B808" s="56">
        <v>43307</v>
      </c>
      <c r="C808" s="17" t="s">
        <v>1551</v>
      </c>
      <c r="D808" s="17">
        <v>347846</v>
      </c>
      <c r="E808" s="148" t="s">
        <v>232</v>
      </c>
      <c r="F808" s="148"/>
      <c r="G808" s="148"/>
      <c r="H808" s="17" t="s">
        <v>61</v>
      </c>
      <c r="I808" s="51" t="s">
        <v>68</v>
      </c>
      <c r="J808" s="88"/>
      <c r="K808" s="51" t="s">
        <v>997</v>
      </c>
      <c r="L808" s="88"/>
      <c r="M808" s="56">
        <v>43334</v>
      </c>
      <c r="N808" s="60">
        <v>27</v>
      </c>
      <c r="O808" s="60">
        <v>8</v>
      </c>
      <c r="P808" s="56" t="s">
        <v>1015</v>
      </c>
    </row>
    <row r="809" spans="2:16" x14ac:dyDescent="0.2">
      <c r="B809" s="56">
        <v>43183</v>
      </c>
      <c r="C809" s="17" t="s">
        <v>1552</v>
      </c>
      <c r="D809" s="17">
        <v>348561</v>
      </c>
      <c r="E809" s="148" t="s">
        <v>585</v>
      </c>
      <c r="F809" s="148"/>
      <c r="G809" s="148"/>
      <c r="H809" s="17" t="s">
        <v>61</v>
      </c>
      <c r="I809" s="51" t="s">
        <v>103</v>
      </c>
      <c r="J809" s="88"/>
      <c r="K809" s="51" t="s">
        <v>991</v>
      </c>
      <c r="L809" s="88"/>
      <c r="M809" s="56">
        <v>43223</v>
      </c>
      <c r="N809" s="60">
        <v>40</v>
      </c>
      <c r="O809" s="60">
        <v>30</v>
      </c>
      <c r="P809" s="56" t="s">
        <v>1015</v>
      </c>
    </row>
    <row r="810" spans="2:16" x14ac:dyDescent="0.2">
      <c r="B810" s="56">
        <v>43127</v>
      </c>
      <c r="C810" s="17" t="s">
        <v>1553</v>
      </c>
      <c r="D810" s="17">
        <v>347963</v>
      </c>
      <c r="E810" s="148" t="s">
        <v>608</v>
      </c>
      <c r="F810" s="148"/>
      <c r="G810" s="148"/>
      <c r="H810" s="17" t="s">
        <v>61</v>
      </c>
      <c r="I810" s="51" t="s">
        <v>80</v>
      </c>
      <c r="J810" s="88"/>
      <c r="K810" s="51" t="s">
        <v>993</v>
      </c>
      <c r="L810" s="88"/>
      <c r="M810" s="56">
        <v>43135</v>
      </c>
      <c r="N810" s="60">
        <v>8</v>
      </c>
      <c r="O810" s="60">
        <v>11</v>
      </c>
      <c r="P810" s="56" t="s">
        <v>1014</v>
      </c>
    </row>
    <row r="811" spans="2:16" x14ac:dyDescent="0.2">
      <c r="B811" s="56">
        <v>43281</v>
      </c>
      <c r="C811" s="17" t="s">
        <v>1554</v>
      </c>
      <c r="D811" s="17">
        <v>348304</v>
      </c>
      <c r="E811" s="148" t="s">
        <v>394</v>
      </c>
      <c r="F811" s="148"/>
      <c r="G811" s="148"/>
      <c r="H811" s="17" t="s">
        <v>61</v>
      </c>
      <c r="I811" s="51" t="s">
        <v>82</v>
      </c>
      <c r="J811" s="88"/>
      <c r="K811" s="51" t="s">
        <v>989</v>
      </c>
      <c r="L811" s="88"/>
      <c r="M811" s="56">
        <v>43309</v>
      </c>
      <c r="N811" s="60">
        <v>28</v>
      </c>
      <c r="O811" s="60">
        <v>27</v>
      </c>
      <c r="P811" s="56" t="s">
        <v>1015</v>
      </c>
    </row>
    <row r="812" spans="2:16" x14ac:dyDescent="0.2">
      <c r="B812" s="56">
        <v>43197</v>
      </c>
      <c r="C812" s="17" t="s">
        <v>1555</v>
      </c>
      <c r="D812" s="17">
        <v>366809</v>
      </c>
      <c r="E812" s="148" t="s">
        <v>659</v>
      </c>
      <c r="F812" s="148"/>
      <c r="G812" s="148"/>
      <c r="H812" s="17" t="s">
        <v>61</v>
      </c>
      <c r="I812" s="51" t="s">
        <v>80</v>
      </c>
      <c r="J812" s="88"/>
      <c r="K812" s="51" t="s">
        <v>967</v>
      </c>
      <c r="L812" s="88"/>
      <c r="M812" s="56">
        <v>43218</v>
      </c>
      <c r="N812" s="60">
        <v>21</v>
      </c>
      <c r="O812" s="60">
        <v>8</v>
      </c>
      <c r="P812" s="56" t="s">
        <v>1015</v>
      </c>
    </row>
    <row r="814" spans="2:16" x14ac:dyDescent="0.2">
      <c r="H814" s="64" t="s">
        <v>46</v>
      </c>
    </row>
    <row r="815" spans="2:16" x14ac:dyDescent="0.2">
      <c r="B815" s="46" t="s">
        <v>1002</v>
      </c>
      <c r="F815" s="61">
        <f>COUNTIFS(P770:P812,"SI")</f>
        <v>12</v>
      </c>
    </row>
    <row r="816" spans="2:16" x14ac:dyDescent="0.2">
      <c r="B816" s="46" t="s">
        <v>1012</v>
      </c>
      <c r="F816" s="61">
        <f>COUNTA(P770:P812)</f>
        <v>43</v>
      </c>
      <c r="H816" s="46" t="s">
        <v>1014</v>
      </c>
      <c r="I816" s="62"/>
    </row>
    <row r="817" spans="2:9" x14ac:dyDescent="0.2">
      <c r="B817" s="46" t="s">
        <v>1013</v>
      </c>
      <c r="F817" s="130">
        <f>+F815/F816</f>
        <v>0.27906976744186046</v>
      </c>
      <c r="H817" s="46" t="s">
        <v>1015</v>
      </c>
      <c r="I817" s="63"/>
    </row>
    <row r="819" spans="2:9" x14ac:dyDescent="0.2">
      <c r="B819" s="23" t="s">
        <v>876</v>
      </c>
      <c r="C819" s="5"/>
    </row>
    <row r="820" spans="2:9" x14ac:dyDescent="0.2">
      <c r="B820" s="5"/>
      <c r="C820" s="5"/>
    </row>
    <row r="821" spans="2:9" ht="48" x14ac:dyDescent="0.2">
      <c r="B821" s="151" t="s">
        <v>57</v>
      </c>
      <c r="C821" s="151"/>
      <c r="D821" s="22" t="s">
        <v>1016</v>
      </c>
      <c r="E821" s="22" t="s">
        <v>1017</v>
      </c>
      <c r="F821" s="22" t="s">
        <v>1018</v>
      </c>
    </row>
    <row r="822" spans="2:9" x14ac:dyDescent="0.2">
      <c r="B822" s="149" t="s">
        <v>60</v>
      </c>
      <c r="C822" s="150"/>
      <c r="D822" s="57">
        <f>COUNTIFS($P$770:$P$812,"SI",$I$770:$I$812,$B822)</f>
        <v>0</v>
      </c>
      <c r="E822" s="57">
        <f>COUNTIFS($I$770:$I$812,$B822)</f>
        <v>11</v>
      </c>
      <c r="F822" s="85">
        <f>IFERROR(D822/E822,0)</f>
        <v>0</v>
      </c>
    </row>
    <row r="823" spans="2:9" x14ac:dyDescent="0.2">
      <c r="B823" s="149" t="s">
        <v>63</v>
      </c>
      <c r="C823" s="150"/>
      <c r="D823" s="57">
        <f t="shared" ref="D823:D835" si="51">COUNTIFS($P$770:$P$812,"SI",$I$770:$I$812,$B823)</f>
        <v>1</v>
      </c>
      <c r="E823" s="57">
        <f t="shared" ref="E823:E835" si="52">COUNTIFS($I$770:$I$812,$B823)</f>
        <v>1</v>
      </c>
      <c r="F823" s="85">
        <f t="shared" ref="F823:F835" si="53">IFERROR(D823/E823,0)</f>
        <v>1</v>
      </c>
    </row>
    <row r="824" spans="2:9" x14ac:dyDescent="0.2">
      <c r="B824" s="149" t="s">
        <v>65</v>
      </c>
      <c r="C824" s="150"/>
      <c r="D824" s="57">
        <f t="shared" si="51"/>
        <v>2</v>
      </c>
      <c r="E824" s="57">
        <f t="shared" si="52"/>
        <v>4</v>
      </c>
      <c r="F824" s="85">
        <f t="shared" si="53"/>
        <v>0.5</v>
      </c>
    </row>
    <row r="825" spans="2:9" x14ac:dyDescent="0.2">
      <c r="B825" s="149" t="s">
        <v>68</v>
      </c>
      <c r="C825" s="150"/>
      <c r="D825" s="57">
        <f t="shared" si="51"/>
        <v>1</v>
      </c>
      <c r="E825" s="57">
        <f t="shared" si="52"/>
        <v>2</v>
      </c>
      <c r="F825" s="85">
        <f t="shared" si="53"/>
        <v>0.5</v>
      </c>
    </row>
    <row r="826" spans="2:9" x14ac:dyDescent="0.2">
      <c r="B826" s="149" t="s">
        <v>70</v>
      </c>
      <c r="C826" s="150"/>
      <c r="D826" s="57">
        <f t="shared" si="51"/>
        <v>0</v>
      </c>
      <c r="E826" s="57">
        <f t="shared" si="52"/>
        <v>1</v>
      </c>
      <c r="F826" s="85">
        <f t="shared" si="53"/>
        <v>0</v>
      </c>
    </row>
    <row r="827" spans="2:9" x14ac:dyDescent="0.2">
      <c r="B827" s="149" t="s">
        <v>72</v>
      </c>
      <c r="C827" s="150"/>
      <c r="D827" s="57">
        <f t="shared" si="51"/>
        <v>0</v>
      </c>
      <c r="E827" s="57">
        <f t="shared" si="52"/>
        <v>0</v>
      </c>
      <c r="F827" s="85">
        <f t="shared" si="53"/>
        <v>0</v>
      </c>
    </row>
    <row r="828" spans="2:9" x14ac:dyDescent="0.2">
      <c r="B828" s="149" t="s">
        <v>74</v>
      </c>
      <c r="C828" s="150"/>
      <c r="D828" s="57">
        <f t="shared" si="51"/>
        <v>1</v>
      </c>
      <c r="E828" s="57">
        <f t="shared" si="52"/>
        <v>5</v>
      </c>
      <c r="F828" s="85">
        <f t="shared" si="53"/>
        <v>0.2</v>
      </c>
    </row>
    <row r="829" spans="2:9" x14ac:dyDescent="0.2">
      <c r="B829" s="149" t="s">
        <v>76</v>
      </c>
      <c r="C829" s="150"/>
      <c r="D829" s="57">
        <f t="shared" si="51"/>
        <v>2</v>
      </c>
      <c r="E829" s="57">
        <f t="shared" si="52"/>
        <v>3</v>
      </c>
      <c r="F829" s="85">
        <f t="shared" si="53"/>
        <v>0.66666666666666663</v>
      </c>
    </row>
    <row r="830" spans="2:9" x14ac:dyDescent="0.2">
      <c r="B830" s="149" t="s">
        <v>80</v>
      </c>
      <c r="C830" s="150"/>
      <c r="D830" s="57">
        <f t="shared" si="51"/>
        <v>1</v>
      </c>
      <c r="E830" s="57">
        <f t="shared" si="52"/>
        <v>4</v>
      </c>
      <c r="F830" s="85">
        <f t="shared" si="53"/>
        <v>0.25</v>
      </c>
    </row>
    <row r="831" spans="2:9" x14ac:dyDescent="0.2">
      <c r="B831" s="149" t="s">
        <v>82</v>
      </c>
      <c r="C831" s="150"/>
      <c r="D831" s="57">
        <f t="shared" si="51"/>
        <v>0</v>
      </c>
      <c r="E831" s="57">
        <f t="shared" si="52"/>
        <v>2</v>
      </c>
      <c r="F831" s="85">
        <f t="shared" si="53"/>
        <v>0</v>
      </c>
    </row>
    <row r="832" spans="2:9" x14ac:dyDescent="0.2">
      <c r="B832" s="149" t="s">
        <v>89</v>
      </c>
      <c r="C832" s="150"/>
      <c r="D832" s="57">
        <f t="shared" si="51"/>
        <v>2</v>
      </c>
      <c r="E832" s="57">
        <f t="shared" si="52"/>
        <v>2</v>
      </c>
      <c r="F832" s="85">
        <f t="shared" si="53"/>
        <v>1</v>
      </c>
    </row>
    <row r="833" spans="2:6" x14ac:dyDescent="0.2">
      <c r="B833" s="149" t="s">
        <v>103</v>
      </c>
      <c r="C833" s="150"/>
      <c r="D833" s="57">
        <f t="shared" si="51"/>
        <v>1</v>
      </c>
      <c r="E833" s="57">
        <f t="shared" si="52"/>
        <v>6</v>
      </c>
      <c r="F833" s="85">
        <f t="shared" si="53"/>
        <v>0.16666666666666666</v>
      </c>
    </row>
    <row r="834" spans="2:6" x14ac:dyDescent="0.2">
      <c r="B834" s="149" t="s">
        <v>151</v>
      </c>
      <c r="C834" s="150"/>
      <c r="D834" s="57">
        <f t="shared" si="51"/>
        <v>1</v>
      </c>
      <c r="E834" s="57">
        <f t="shared" si="52"/>
        <v>1</v>
      </c>
      <c r="F834" s="85">
        <f t="shared" si="53"/>
        <v>1</v>
      </c>
    </row>
    <row r="835" spans="2:6" x14ac:dyDescent="0.2">
      <c r="B835" s="149" t="s">
        <v>201</v>
      </c>
      <c r="C835" s="150"/>
      <c r="D835" s="57">
        <f t="shared" si="51"/>
        <v>0</v>
      </c>
      <c r="E835" s="57">
        <f t="shared" si="52"/>
        <v>1</v>
      </c>
      <c r="F835" s="85">
        <f t="shared" si="53"/>
        <v>0</v>
      </c>
    </row>
    <row r="837" spans="2:6" x14ac:dyDescent="0.2">
      <c r="B837" s="23" t="s">
        <v>999</v>
      </c>
    </row>
    <row r="839" spans="2:6" ht="48" x14ac:dyDescent="0.2">
      <c r="B839" s="151" t="s">
        <v>983</v>
      </c>
      <c r="C839" s="151"/>
      <c r="D839" s="22" t="s">
        <v>1016</v>
      </c>
      <c r="E839" s="22" t="s">
        <v>1017</v>
      </c>
      <c r="F839" s="22" t="s">
        <v>1018</v>
      </c>
    </row>
    <row r="840" spans="2:6" x14ac:dyDescent="0.2">
      <c r="B840" s="149" t="s">
        <v>962</v>
      </c>
      <c r="C840" s="150"/>
      <c r="D840" s="57">
        <f>COUNTIFS($P$770:$P$812,"SI",$K$770:$K$812,$B840)</f>
        <v>0</v>
      </c>
      <c r="E840" s="57">
        <f>COUNTIFS($K$770:$K$812,$B840)</f>
        <v>2</v>
      </c>
      <c r="F840" s="85">
        <f>IFERROR(D840/E840,0)</f>
        <v>0</v>
      </c>
    </row>
    <row r="841" spans="2:6" x14ac:dyDescent="0.2">
      <c r="B841" s="149" t="s">
        <v>965</v>
      </c>
      <c r="C841" s="150"/>
      <c r="D841" s="57">
        <f t="shared" ref="D841:D852" si="54">COUNTIFS($P$770:$P$812,"SI",$K$770:$K$812,$B841)</f>
        <v>1</v>
      </c>
      <c r="E841" s="57">
        <f t="shared" ref="E841:E852" si="55">COUNTIFS($K$770:$K$812,$B841)</f>
        <v>3</v>
      </c>
      <c r="F841" s="85">
        <f t="shared" ref="F841:F852" si="56">IFERROR(D841/E841,0)</f>
        <v>0.33333333333333331</v>
      </c>
    </row>
    <row r="842" spans="2:6" x14ac:dyDescent="0.2">
      <c r="B842" s="149" t="s">
        <v>967</v>
      </c>
      <c r="C842" s="150"/>
      <c r="D842" s="57">
        <f t="shared" si="54"/>
        <v>0</v>
      </c>
      <c r="E842" s="57">
        <f t="shared" si="55"/>
        <v>3</v>
      </c>
      <c r="F842" s="85">
        <f t="shared" si="56"/>
        <v>0</v>
      </c>
    </row>
    <row r="843" spans="2:6" x14ac:dyDescent="0.2">
      <c r="B843" s="149" t="s">
        <v>989</v>
      </c>
      <c r="C843" s="150"/>
      <c r="D843" s="57">
        <f t="shared" si="54"/>
        <v>2</v>
      </c>
      <c r="E843" s="57">
        <f t="shared" si="55"/>
        <v>8</v>
      </c>
      <c r="F843" s="85">
        <f t="shared" si="56"/>
        <v>0.25</v>
      </c>
    </row>
    <row r="844" spans="2:6" x14ac:dyDescent="0.2">
      <c r="B844" s="149" t="s">
        <v>990</v>
      </c>
      <c r="C844" s="150"/>
      <c r="D844" s="57">
        <f t="shared" si="54"/>
        <v>1</v>
      </c>
      <c r="E844" s="57">
        <f t="shared" si="55"/>
        <v>2</v>
      </c>
      <c r="F844" s="85">
        <f t="shared" si="56"/>
        <v>0.5</v>
      </c>
    </row>
    <row r="845" spans="2:6" x14ac:dyDescent="0.2">
      <c r="B845" s="149" t="s">
        <v>991</v>
      </c>
      <c r="C845" s="150"/>
      <c r="D845" s="57">
        <f t="shared" si="54"/>
        <v>1</v>
      </c>
      <c r="E845" s="57">
        <f t="shared" si="55"/>
        <v>6</v>
      </c>
      <c r="F845" s="85">
        <f t="shared" si="56"/>
        <v>0.16666666666666666</v>
      </c>
    </row>
    <row r="846" spans="2:6" x14ac:dyDescent="0.2">
      <c r="B846" s="149" t="s">
        <v>992</v>
      </c>
      <c r="C846" s="150"/>
      <c r="D846" s="57">
        <f t="shared" si="54"/>
        <v>1</v>
      </c>
      <c r="E846" s="57">
        <f t="shared" si="55"/>
        <v>4</v>
      </c>
      <c r="F846" s="85">
        <f t="shared" si="56"/>
        <v>0.25</v>
      </c>
    </row>
    <row r="847" spans="2:6" x14ac:dyDescent="0.2">
      <c r="B847" s="149" t="s">
        <v>993</v>
      </c>
      <c r="C847" s="150"/>
      <c r="D847" s="57">
        <f t="shared" si="54"/>
        <v>1</v>
      </c>
      <c r="E847" s="57">
        <f t="shared" si="55"/>
        <v>2</v>
      </c>
      <c r="F847" s="85">
        <f t="shared" si="56"/>
        <v>0.5</v>
      </c>
    </row>
    <row r="848" spans="2:6" x14ac:dyDescent="0.2">
      <c r="B848" s="149" t="s">
        <v>994</v>
      </c>
      <c r="C848" s="150"/>
      <c r="D848" s="57">
        <f t="shared" si="54"/>
        <v>0</v>
      </c>
      <c r="E848" s="57">
        <f t="shared" si="55"/>
        <v>0</v>
      </c>
      <c r="F848" s="85">
        <f t="shared" si="56"/>
        <v>0</v>
      </c>
    </row>
    <row r="849" spans="2:14" x14ac:dyDescent="0.2">
      <c r="B849" s="149" t="s">
        <v>995</v>
      </c>
      <c r="C849" s="150"/>
      <c r="D849" s="57">
        <f t="shared" si="54"/>
        <v>0</v>
      </c>
      <c r="E849" s="57">
        <f t="shared" si="55"/>
        <v>4</v>
      </c>
      <c r="F849" s="85">
        <f t="shared" si="56"/>
        <v>0</v>
      </c>
    </row>
    <row r="850" spans="2:14" x14ac:dyDescent="0.2">
      <c r="B850" s="149" t="s">
        <v>996</v>
      </c>
      <c r="C850" s="150"/>
      <c r="D850" s="57">
        <f t="shared" si="54"/>
        <v>0</v>
      </c>
      <c r="E850" s="57">
        <f t="shared" si="55"/>
        <v>1</v>
      </c>
      <c r="F850" s="85">
        <f t="shared" si="56"/>
        <v>0</v>
      </c>
    </row>
    <row r="851" spans="2:14" x14ac:dyDescent="0.2">
      <c r="B851" s="149" t="s">
        <v>997</v>
      </c>
      <c r="C851" s="150"/>
      <c r="D851" s="57">
        <f t="shared" si="54"/>
        <v>5</v>
      </c>
      <c r="E851" s="57">
        <f t="shared" si="55"/>
        <v>7</v>
      </c>
      <c r="F851" s="85">
        <f t="shared" si="56"/>
        <v>0.7142857142857143</v>
      </c>
    </row>
    <row r="852" spans="2:14" x14ac:dyDescent="0.2">
      <c r="B852" s="149" t="s">
        <v>998</v>
      </c>
      <c r="C852" s="150"/>
      <c r="D852" s="57">
        <f t="shared" si="54"/>
        <v>0</v>
      </c>
      <c r="E852" s="57">
        <f t="shared" si="55"/>
        <v>1</v>
      </c>
      <c r="F852" s="85">
        <f t="shared" si="56"/>
        <v>0</v>
      </c>
    </row>
    <row r="854" spans="2:14" x14ac:dyDescent="0.2">
      <c r="B854" s="15" t="s">
        <v>1301</v>
      </c>
    </row>
    <row r="855" spans="2:14" ht="12.75" thickBot="1" x14ac:dyDescent="0.25"/>
    <row r="856" spans="2:14" ht="12" customHeight="1" x14ac:dyDescent="0.2">
      <c r="B856" s="8"/>
      <c r="C856" s="9"/>
      <c r="D856" s="9"/>
      <c r="E856" s="9"/>
      <c r="F856" s="9"/>
      <c r="G856" s="9"/>
      <c r="H856" s="10"/>
    </row>
    <row r="857" spans="2:14" ht="12.75" customHeight="1" thickBot="1" x14ac:dyDescent="0.25">
      <c r="B857" s="160" t="s">
        <v>1302</v>
      </c>
      <c r="C857" s="161"/>
      <c r="D857" s="162" t="s">
        <v>1303</v>
      </c>
      <c r="E857" s="162"/>
      <c r="F857" s="162"/>
      <c r="G857" s="162"/>
      <c r="H857" s="154" t="s">
        <v>35</v>
      </c>
    </row>
    <row r="858" spans="2:14" ht="12" customHeight="1" x14ac:dyDescent="0.2">
      <c r="B858" s="160"/>
      <c r="C858" s="161"/>
      <c r="D858" s="159" t="s">
        <v>1304</v>
      </c>
      <c r="E858" s="159"/>
      <c r="F858" s="159"/>
      <c r="G858" s="159"/>
      <c r="H858" s="154"/>
    </row>
    <row r="859" spans="2:14" ht="12.75" customHeight="1" thickBot="1" x14ac:dyDescent="0.25">
      <c r="B859" s="11"/>
      <c r="C859" s="12"/>
      <c r="D859" s="12"/>
      <c r="E859" s="12"/>
      <c r="F859" s="12"/>
      <c r="G859" s="12"/>
      <c r="H859" s="13"/>
    </row>
    <row r="861" spans="2:14" x14ac:dyDescent="0.2">
      <c r="B861" s="64" t="s">
        <v>1305</v>
      </c>
    </row>
    <row r="863" spans="2:14" ht="24" x14ac:dyDescent="0.2">
      <c r="B863" s="105" t="s">
        <v>984</v>
      </c>
      <c r="C863" s="105" t="s">
        <v>985</v>
      </c>
      <c r="D863" s="105" t="s">
        <v>1311</v>
      </c>
      <c r="E863" s="151" t="s">
        <v>1027</v>
      </c>
      <c r="F863" s="151"/>
      <c r="G863" s="151"/>
      <c r="H863" s="105" t="s">
        <v>91</v>
      </c>
      <c r="I863" s="151" t="s">
        <v>875</v>
      </c>
      <c r="J863" s="151"/>
      <c r="K863" s="151" t="s">
        <v>983</v>
      </c>
      <c r="L863" s="151"/>
      <c r="M863" s="59" t="s">
        <v>1008</v>
      </c>
      <c r="N863" s="59" t="s">
        <v>1009</v>
      </c>
    </row>
    <row r="864" spans="2:14" x14ac:dyDescent="0.2">
      <c r="B864" s="56">
        <v>43211</v>
      </c>
      <c r="C864" s="17" t="s">
        <v>1556</v>
      </c>
      <c r="D864" s="17">
        <v>347608</v>
      </c>
      <c r="E864" s="148" t="s">
        <v>406</v>
      </c>
      <c r="F864" s="148"/>
      <c r="G864" s="148"/>
      <c r="H864" s="17" t="s">
        <v>61</v>
      </c>
      <c r="I864" s="51" t="s">
        <v>103</v>
      </c>
      <c r="J864" s="88"/>
      <c r="K864" s="51" t="s">
        <v>994</v>
      </c>
      <c r="L864" s="88"/>
      <c r="M864" s="56">
        <v>43239</v>
      </c>
      <c r="N864" s="60">
        <v>28</v>
      </c>
    </row>
    <row r="865" spans="2:14" x14ac:dyDescent="0.2">
      <c r="B865" s="56">
        <v>43290</v>
      </c>
      <c r="C865" s="17" t="s">
        <v>1557</v>
      </c>
      <c r="D865" s="17">
        <v>348831</v>
      </c>
      <c r="E865" s="148" t="s">
        <v>109</v>
      </c>
      <c r="F865" s="148"/>
      <c r="G865" s="148"/>
      <c r="H865" s="17" t="s">
        <v>61</v>
      </c>
      <c r="I865" s="51" t="s">
        <v>60</v>
      </c>
      <c r="J865" s="88"/>
      <c r="K865" s="51" t="s">
        <v>995</v>
      </c>
      <c r="L865" s="88"/>
      <c r="M865" s="56">
        <v>43309</v>
      </c>
      <c r="N865" s="60">
        <v>19</v>
      </c>
    </row>
    <row r="866" spans="2:14" x14ac:dyDescent="0.2">
      <c r="B866" s="56">
        <v>43233</v>
      </c>
      <c r="C866" s="17" t="s">
        <v>1558</v>
      </c>
      <c r="D866" s="17">
        <v>365173</v>
      </c>
      <c r="E866" s="148" t="s">
        <v>526</v>
      </c>
      <c r="F866" s="148"/>
      <c r="G866" s="148"/>
      <c r="H866" s="17" t="s">
        <v>61</v>
      </c>
      <c r="I866" s="51" t="s">
        <v>72</v>
      </c>
      <c r="J866" s="88"/>
      <c r="K866" s="51" t="s">
        <v>965</v>
      </c>
      <c r="L866" s="88"/>
      <c r="M866" s="56">
        <v>43240</v>
      </c>
      <c r="N866" s="60">
        <v>7</v>
      </c>
    </row>
    <row r="867" spans="2:14" x14ac:dyDescent="0.2">
      <c r="B867" s="56">
        <v>43244</v>
      </c>
      <c r="C867" s="17" t="s">
        <v>1559</v>
      </c>
      <c r="D867" s="17">
        <v>348052</v>
      </c>
      <c r="E867" s="148" t="s">
        <v>371</v>
      </c>
      <c r="F867" s="148"/>
      <c r="G867" s="148"/>
      <c r="H867" s="17" t="s">
        <v>61</v>
      </c>
      <c r="I867" s="51" t="s">
        <v>65</v>
      </c>
      <c r="J867" s="88"/>
      <c r="K867" s="51" t="s">
        <v>996</v>
      </c>
      <c r="L867" s="88"/>
      <c r="M867" s="56">
        <v>43264</v>
      </c>
      <c r="N867" s="60">
        <v>20</v>
      </c>
    </row>
    <row r="868" spans="2:14" x14ac:dyDescent="0.2">
      <c r="B868" s="56">
        <v>43234</v>
      </c>
      <c r="C868" s="17" t="s">
        <v>1560</v>
      </c>
      <c r="D868" s="17">
        <v>348203</v>
      </c>
      <c r="E868" s="148" t="s">
        <v>591</v>
      </c>
      <c r="F868" s="148"/>
      <c r="G868" s="148"/>
      <c r="H868" s="17" t="s">
        <v>61</v>
      </c>
      <c r="I868" s="51" t="s">
        <v>70</v>
      </c>
      <c r="J868" s="88"/>
      <c r="K868" s="51" t="s">
        <v>962</v>
      </c>
      <c r="L868" s="88"/>
      <c r="M868" s="56">
        <v>43242</v>
      </c>
      <c r="N868" s="60">
        <v>8</v>
      </c>
    </row>
    <row r="869" spans="2:14" x14ac:dyDescent="0.2">
      <c r="B869" s="56">
        <v>43265</v>
      </c>
      <c r="C869" s="17" t="s">
        <v>1561</v>
      </c>
      <c r="D869" s="17">
        <v>348414</v>
      </c>
      <c r="E869" s="148" t="s">
        <v>357</v>
      </c>
      <c r="F869" s="148"/>
      <c r="G869" s="148"/>
      <c r="H869" s="17" t="s">
        <v>61</v>
      </c>
      <c r="I869" s="51" t="s">
        <v>60</v>
      </c>
      <c r="J869" s="88"/>
      <c r="K869" s="51" t="s">
        <v>994</v>
      </c>
      <c r="L869" s="88"/>
      <c r="M869" s="56">
        <v>43272</v>
      </c>
      <c r="N869" s="60">
        <v>7</v>
      </c>
    </row>
    <row r="870" spans="2:14" x14ac:dyDescent="0.2">
      <c r="B870" s="56">
        <v>43210</v>
      </c>
      <c r="C870" s="17" t="s">
        <v>1562</v>
      </c>
      <c r="D870" s="17">
        <v>347836</v>
      </c>
      <c r="E870" s="148" t="s">
        <v>67</v>
      </c>
      <c r="F870" s="148"/>
      <c r="G870" s="148"/>
      <c r="H870" s="17" t="s">
        <v>61</v>
      </c>
      <c r="I870" s="51" t="s">
        <v>68</v>
      </c>
      <c r="J870" s="88"/>
      <c r="K870" s="51" t="s">
        <v>994</v>
      </c>
      <c r="L870" s="88"/>
      <c r="M870" s="56">
        <v>43229</v>
      </c>
      <c r="N870" s="60">
        <v>19</v>
      </c>
    </row>
    <row r="871" spans="2:14" x14ac:dyDescent="0.2">
      <c r="B871" s="56">
        <v>43272</v>
      </c>
      <c r="C871" s="17" t="s">
        <v>1563</v>
      </c>
      <c r="D871" s="17">
        <v>353721</v>
      </c>
      <c r="E871" s="148" t="s">
        <v>500</v>
      </c>
      <c r="F871" s="148"/>
      <c r="G871" s="148"/>
      <c r="H871" s="17" t="s">
        <v>61</v>
      </c>
      <c r="I871" s="51" t="s">
        <v>151</v>
      </c>
      <c r="J871" s="88"/>
      <c r="K871" s="51" t="s">
        <v>993</v>
      </c>
      <c r="L871" s="88"/>
      <c r="M871" s="56">
        <v>43289</v>
      </c>
      <c r="N871" s="60">
        <v>17</v>
      </c>
    </row>
    <row r="872" spans="2:14" x14ac:dyDescent="0.2">
      <c r="B872" s="56">
        <v>43160</v>
      </c>
      <c r="C872" s="17" t="s">
        <v>1564</v>
      </c>
      <c r="D872" s="17">
        <v>348641</v>
      </c>
      <c r="E872" s="148" t="s">
        <v>413</v>
      </c>
      <c r="F872" s="148"/>
      <c r="G872" s="148"/>
      <c r="H872" s="17" t="s">
        <v>61</v>
      </c>
      <c r="I872" s="51" t="s">
        <v>103</v>
      </c>
      <c r="J872" s="88"/>
      <c r="K872" s="51" t="s">
        <v>997</v>
      </c>
      <c r="L872" s="88"/>
      <c r="M872" s="56">
        <v>43188</v>
      </c>
      <c r="N872" s="60">
        <v>28</v>
      </c>
    </row>
    <row r="873" spans="2:14" x14ac:dyDescent="0.2">
      <c r="B873" s="56">
        <v>43214</v>
      </c>
      <c r="C873" s="17" t="s">
        <v>1565</v>
      </c>
      <c r="D873" s="17">
        <v>348121</v>
      </c>
      <c r="E873" s="148" t="s">
        <v>588</v>
      </c>
      <c r="F873" s="148"/>
      <c r="G873" s="148"/>
      <c r="H873" s="17" t="s">
        <v>61</v>
      </c>
      <c r="I873" s="51" t="s">
        <v>68</v>
      </c>
      <c r="J873" s="88"/>
      <c r="K873" s="51" t="s">
        <v>965</v>
      </c>
      <c r="L873" s="88"/>
      <c r="M873" s="56">
        <v>43248</v>
      </c>
      <c r="N873" s="60">
        <v>34</v>
      </c>
    </row>
    <row r="874" spans="2:14" x14ac:dyDescent="0.2">
      <c r="B874" s="56">
        <v>43138</v>
      </c>
      <c r="C874" s="17" t="s">
        <v>1566</v>
      </c>
      <c r="D874" s="17">
        <v>347825</v>
      </c>
      <c r="E874" s="148" t="s">
        <v>763</v>
      </c>
      <c r="F874" s="148"/>
      <c r="G874" s="148"/>
      <c r="H874" s="17" t="s">
        <v>61</v>
      </c>
      <c r="I874" s="51" t="s">
        <v>89</v>
      </c>
      <c r="J874" s="88"/>
      <c r="K874" s="51" t="s">
        <v>993</v>
      </c>
      <c r="L874" s="88"/>
      <c r="M874" s="56">
        <v>43168</v>
      </c>
      <c r="N874" s="60">
        <v>30</v>
      </c>
    </row>
    <row r="875" spans="2:14" x14ac:dyDescent="0.2">
      <c r="B875" s="56">
        <v>43270</v>
      </c>
      <c r="C875" s="17" t="s">
        <v>1567</v>
      </c>
      <c r="D875" s="17">
        <v>362577</v>
      </c>
      <c r="E875" s="148" t="s">
        <v>728</v>
      </c>
      <c r="F875" s="148"/>
      <c r="G875" s="148"/>
      <c r="H875" s="17" t="s">
        <v>61</v>
      </c>
      <c r="I875" s="51" t="s">
        <v>80</v>
      </c>
      <c r="J875" s="88"/>
      <c r="K875" s="51" t="s">
        <v>967</v>
      </c>
      <c r="L875" s="88"/>
      <c r="M875" s="56">
        <v>43281</v>
      </c>
      <c r="N875" s="60">
        <v>11</v>
      </c>
    </row>
    <row r="876" spans="2:14" x14ac:dyDescent="0.2">
      <c r="B876" s="56">
        <v>43290</v>
      </c>
      <c r="C876" s="17" t="s">
        <v>1568</v>
      </c>
      <c r="D876" s="17">
        <v>347885</v>
      </c>
      <c r="E876" s="148" t="s">
        <v>477</v>
      </c>
      <c r="F876" s="148"/>
      <c r="G876" s="148"/>
      <c r="H876" s="17" t="s">
        <v>61</v>
      </c>
      <c r="I876" s="51" t="s">
        <v>76</v>
      </c>
      <c r="J876" s="88"/>
      <c r="K876" s="51" t="s">
        <v>993</v>
      </c>
      <c r="L876" s="88"/>
      <c r="M876" s="56">
        <v>43325</v>
      </c>
      <c r="N876" s="60">
        <v>35</v>
      </c>
    </row>
    <row r="877" spans="2:14" x14ac:dyDescent="0.2">
      <c r="B877" s="56">
        <v>43329</v>
      </c>
      <c r="C877" s="17" t="s">
        <v>1569</v>
      </c>
      <c r="D877" s="17">
        <v>348324</v>
      </c>
      <c r="E877" s="148" t="s">
        <v>543</v>
      </c>
      <c r="F877" s="148"/>
      <c r="G877" s="148"/>
      <c r="H877" s="17" t="s">
        <v>61</v>
      </c>
      <c r="I877" s="51" t="s">
        <v>151</v>
      </c>
      <c r="J877" s="88"/>
      <c r="K877" s="51" t="s">
        <v>992</v>
      </c>
      <c r="L877" s="88"/>
      <c r="M877" s="56">
        <v>43347</v>
      </c>
      <c r="N877" s="60">
        <v>18</v>
      </c>
    </row>
    <row r="878" spans="2:14" x14ac:dyDescent="0.2">
      <c r="B878" s="56">
        <v>43321</v>
      </c>
      <c r="C878" s="17" t="s">
        <v>1570</v>
      </c>
      <c r="D878" s="17">
        <v>348651</v>
      </c>
      <c r="E878" s="148" t="s">
        <v>669</v>
      </c>
      <c r="F878" s="148"/>
      <c r="G878" s="148"/>
      <c r="H878" s="17" t="s">
        <v>61</v>
      </c>
      <c r="I878" s="51" t="s">
        <v>65</v>
      </c>
      <c r="J878" s="88"/>
      <c r="K878" s="51" t="s">
        <v>990</v>
      </c>
      <c r="L878" s="88"/>
      <c r="M878" s="56">
        <v>43334</v>
      </c>
      <c r="N878" s="60">
        <v>13</v>
      </c>
    </row>
    <row r="879" spans="2:14" x14ac:dyDescent="0.2">
      <c r="B879" s="56">
        <v>43113</v>
      </c>
      <c r="C879" s="17" t="s">
        <v>1571</v>
      </c>
      <c r="D879" s="17">
        <v>347989</v>
      </c>
      <c r="E879" s="148" t="s">
        <v>253</v>
      </c>
      <c r="F879" s="148"/>
      <c r="G879" s="148"/>
      <c r="H879" s="17" t="s">
        <v>61</v>
      </c>
      <c r="I879" s="51" t="s">
        <v>82</v>
      </c>
      <c r="J879" s="88"/>
      <c r="K879" s="51" t="s">
        <v>995</v>
      </c>
      <c r="L879" s="88"/>
      <c r="M879" s="56">
        <v>43123</v>
      </c>
      <c r="N879" s="60">
        <v>10</v>
      </c>
    </row>
    <row r="880" spans="2:14" x14ac:dyDescent="0.2">
      <c r="B880" s="56">
        <v>43125</v>
      </c>
      <c r="C880" s="17" t="s">
        <v>1572</v>
      </c>
      <c r="D880" s="17">
        <v>348795</v>
      </c>
      <c r="E880" s="148" t="s">
        <v>454</v>
      </c>
      <c r="F880" s="148"/>
      <c r="G880" s="148"/>
      <c r="H880" s="17" t="s">
        <v>61</v>
      </c>
      <c r="I880" s="51" t="s">
        <v>65</v>
      </c>
      <c r="J880" s="88"/>
      <c r="K880" s="51" t="s">
        <v>997</v>
      </c>
      <c r="L880" s="88"/>
      <c r="M880" s="56">
        <v>43140</v>
      </c>
      <c r="N880" s="60">
        <v>15</v>
      </c>
    </row>
    <row r="881" spans="2:14" x14ac:dyDescent="0.2">
      <c r="B881" s="56">
        <v>43186</v>
      </c>
      <c r="C881" s="17" t="s">
        <v>1573</v>
      </c>
      <c r="D881" s="17">
        <v>348763</v>
      </c>
      <c r="E881" s="148" t="s">
        <v>452</v>
      </c>
      <c r="F881" s="148"/>
      <c r="G881" s="148"/>
      <c r="H881" s="17" t="s">
        <v>61</v>
      </c>
      <c r="I881" s="51" t="s">
        <v>60</v>
      </c>
      <c r="J881" s="88"/>
      <c r="K881" s="51" t="s">
        <v>994</v>
      </c>
      <c r="L881" s="88"/>
      <c r="M881" s="56">
        <v>43194</v>
      </c>
      <c r="N881" s="60">
        <v>8</v>
      </c>
    </row>
    <row r="882" spans="2:14" x14ac:dyDescent="0.2">
      <c r="B882" s="56">
        <v>43188</v>
      </c>
      <c r="C882" s="17" t="s">
        <v>1574</v>
      </c>
      <c r="D882" s="17">
        <v>348267</v>
      </c>
      <c r="E882" s="148" t="s">
        <v>541</v>
      </c>
      <c r="F882" s="148"/>
      <c r="G882" s="148"/>
      <c r="H882" s="17" t="s">
        <v>61</v>
      </c>
      <c r="I882" s="51" t="s">
        <v>68</v>
      </c>
      <c r="J882" s="88"/>
      <c r="K882" s="51" t="s">
        <v>991</v>
      </c>
      <c r="L882" s="88"/>
      <c r="M882" s="56">
        <v>43209</v>
      </c>
      <c r="N882" s="60">
        <v>21</v>
      </c>
    </row>
    <row r="883" spans="2:14" x14ac:dyDescent="0.2">
      <c r="B883" s="56">
        <v>43294</v>
      </c>
      <c r="C883" s="17" t="s">
        <v>1575</v>
      </c>
      <c r="D883" s="17">
        <v>348421</v>
      </c>
      <c r="E883" s="148" t="s">
        <v>419</v>
      </c>
      <c r="F883" s="148"/>
      <c r="G883" s="148"/>
      <c r="H883" s="17" t="s">
        <v>61</v>
      </c>
      <c r="I883" s="51" t="s">
        <v>60</v>
      </c>
      <c r="J883" s="88"/>
      <c r="K883" s="51" t="s">
        <v>998</v>
      </c>
      <c r="L883" s="88"/>
      <c r="M883" s="56">
        <v>43303</v>
      </c>
      <c r="N883" s="60">
        <v>9</v>
      </c>
    </row>
    <row r="884" spans="2:14" x14ac:dyDescent="0.2">
      <c r="B884" s="56">
        <v>43290</v>
      </c>
      <c r="C884" s="17" t="s">
        <v>1576</v>
      </c>
      <c r="D884" s="17">
        <v>347665</v>
      </c>
      <c r="E884" s="148" t="s">
        <v>767</v>
      </c>
      <c r="F884" s="148"/>
      <c r="G884" s="148"/>
      <c r="H884" s="17" t="s">
        <v>61</v>
      </c>
      <c r="I884" s="51" t="s">
        <v>103</v>
      </c>
      <c r="J884" s="88"/>
      <c r="K884" s="51" t="s">
        <v>967</v>
      </c>
      <c r="L884" s="88"/>
      <c r="M884" s="56">
        <v>43298</v>
      </c>
      <c r="N884" s="60">
        <v>8</v>
      </c>
    </row>
    <row r="885" spans="2:14" x14ac:dyDescent="0.2">
      <c r="B885" s="56">
        <v>43177</v>
      </c>
      <c r="C885" s="17" t="s">
        <v>1577</v>
      </c>
      <c r="D885" s="17">
        <v>364238</v>
      </c>
      <c r="E885" s="148" t="s">
        <v>562</v>
      </c>
      <c r="F885" s="148"/>
      <c r="G885" s="148"/>
      <c r="H885" s="17" t="s">
        <v>61</v>
      </c>
      <c r="I885" s="51" t="s">
        <v>151</v>
      </c>
      <c r="J885" s="88"/>
      <c r="K885" s="51" t="s">
        <v>997</v>
      </c>
      <c r="L885" s="88"/>
      <c r="M885" s="56">
        <v>43189</v>
      </c>
      <c r="N885" s="60">
        <v>12</v>
      </c>
    </row>
    <row r="886" spans="2:14" x14ac:dyDescent="0.2">
      <c r="B886" s="56">
        <v>43165</v>
      </c>
      <c r="C886" s="17" t="s">
        <v>1578</v>
      </c>
      <c r="D886" s="17">
        <v>348052</v>
      </c>
      <c r="E886" s="148" t="s">
        <v>371</v>
      </c>
      <c r="F886" s="148"/>
      <c r="G886" s="148"/>
      <c r="H886" s="17" t="s">
        <v>61</v>
      </c>
      <c r="I886" s="51" t="s">
        <v>65</v>
      </c>
      <c r="J886" s="88"/>
      <c r="K886" s="51" t="s">
        <v>965</v>
      </c>
      <c r="L886" s="88"/>
      <c r="M886" s="56">
        <v>43186</v>
      </c>
      <c r="N886" s="60">
        <v>21</v>
      </c>
    </row>
    <row r="887" spans="2:14" x14ac:dyDescent="0.2">
      <c r="B887" s="56">
        <v>43300</v>
      </c>
      <c r="C887" s="17" t="s">
        <v>1579</v>
      </c>
      <c r="D887" s="17">
        <v>367671</v>
      </c>
      <c r="E887" s="148" t="s">
        <v>191</v>
      </c>
      <c r="F887" s="148"/>
      <c r="G887" s="148"/>
      <c r="H887" s="17" t="s">
        <v>61</v>
      </c>
      <c r="I887" s="51" t="s">
        <v>89</v>
      </c>
      <c r="J887" s="88"/>
      <c r="K887" s="51" t="s">
        <v>996</v>
      </c>
      <c r="L887" s="88"/>
      <c r="M887" s="56">
        <v>43339</v>
      </c>
      <c r="N887" s="60">
        <v>39</v>
      </c>
    </row>
    <row r="888" spans="2:14" x14ac:dyDescent="0.2">
      <c r="B888" s="56">
        <v>43119</v>
      </c>
      <c r="C888" s="17" t="s">
        <v>1580</v>
      </c>
      <c r="D888" s="17">
        <v>347844</v>
      </c>
      <c r="E888" s="148" t="s">
        <v>146</v>
      </c>
      <c r="F888" s="148"/>
      <c r="G888" s="148"/>
      <c r="H888" s="17" t="s">
        <v>61</v>
      </c>
      <c r="I888" s="51" t="s">
        <v>68</v>
      </c>
      <c r="J888" s="88"/>
      <c r="K888" s="51" t="s">
        <v>996</v>
      </c>
      <c r="L888" s="88"/>
      <c r="M888" s="56">
        <v>43141</v>
      </c>
      <c r="N888" s="60">
        <v>22</v>
      </c>
    </row>
    <row r="889" spans="2:14" x14ac:dyDescent="0.2">
      <c r="B889" s="56">
        <v>43184</v>
      </c>
      <c r="C889" s="17" t="s">
        <v>1581</v>
      </c>
      <c r="D889" s="17">
        <v>348094</v>
      </c>
      <c r="E889" s="148" t="s">
        <v>157</v>
      </c>
      <c r="F889" s="148"/>
      <c r="G889" s="148"/>
      <c r="H889" s="17" t="s">
        <v>61</v>
      </c>
      <c r="I889" s="51" t="s">
        <v>70</v>
      </c>
      <c r="J889" s="88"/>
      <c r="K889" s="51" t="s">
        <v>998</v>
      </c>
      <c r="L889" s="88"/>
      <c r="M889" s="56">
        <v>43213</v>
      </c>
      <c r="N889" s="60">
        <v>29</v>
      </c>
    </row>
    <row r="890" spans="2:14" x14ac:dyDescent="0.2">
      <c r="B890" s="56">
        <v>43157</v>
      </c>
      <c r="C890" s="17" t="s">
        <v>1582</v>
      </c>
      <c r="D890" s="17">
        <v>347895</v>
      </c>
      <c r="E890" s="148" t="s">
        <v>138</v>
      </c>
      <c r="F890" s="148"/>
      <c r="G890" s="148"/>
      <c r="H890" s="17" t="s">
        <v>61</v>
      </c>
      <c r="I890" s="51" t="s">
        <v>80</v>
      </c>
      <c r="J890" s="88"/>
      <c r="K890" s="51" t="s">
        <v>995</v>
      </c>
      <c r="L890" s="88"/>
      <c r="M890" s="56">
        <v>43171</v>
      </c>
      <c r="N890" s="60">
        <v>14</v>
      </c>
    </row>
    <row r="891" spans="2:14" x14ac:dyDescent="0.2">
      <c r="B891" s="56">
        <v>43103</v>
      </c>
      <c r="C891" s="17" t="s">
        <v>1583</v>
      </c>
      <c r="D891" s="17">
        <v>348150</v>
      </c>
      <c r="E891" s="148" t="s">
        <v>255</v>
      </c>
      <c r="F891" s="148"/>
      <c r="G891" s="148"/>
      <c r="H891" s="17" t="s">
        <v>61</v>
      </c>
      <c r="I891" s="51" t="s">
        <v>65</v>
      </c>
      <c r="J891" s="88"/>
      <c r="K891" s="51" t="s">
        <v>990</v>
      </c>
      <c r="L891" s="88"/>
      <c r="M891" s="56">
        <v>43141</v>
      </c>
      <c r="N891" s="60">
        <v>38</v>
      </c>
    </row>
    <row r="892" spans="2:14" x14ac:dyDescent="0.2">
      <c r="B892" s="56">
        <v>43101</v>
      </c>
      <c r="C892" s="17" t="s">
        <v>1584</v>
      </c>
      <c r="D892" s="17">
        <v>348616</v>
      </c>
      <c r="E892" s="148" t="s">
        <v>450</v>
      </c>
      <c r="F892" s="148"/>
      <c r="G892" s="148"/>
      <c r="H892" s="17" t="s">
        <v>61</v>
      </c>
      <c r="I892" s="51" t="s">
        <v>63</v>
      </c>
      <c r="J892" s="88"/>
      <c r="K892" s="51" t="s">
        <v>967</v>
      </c>
      <c r="L892" s="88"/>
      <c r="M892" s="56">
        <v>43110</v>
      </c>
      <c r="N892" s="60">
        <v>9</v>
      </c>
    </row>
    <row r="893" spans="2:14" x14ac:dyDescent="0.2">
      <c r="B893" s="56">
        <v>43284</v>
      </c>
      <c r="C893" s="17" t="s">
        <v>1585</v>
      </c>
      <c r="D893" s="17">
        <v>348329</v>
      </c>
      <c r="E893" s="148" t="s">
        <v>300</v>
      </c>
      <c r="F893" s="148"/>
      <c r="G893" s="148"/>
      <c r="H893" s="17" t="s">
        <v>61</v>
      </c>
      <c r="I893" s="51" t="s">
        <v>151</v>
      </c>
      <c r="J893" s="88"/>
      <c r="K893" s="51" t="s">
        <v>990</v>
      </c>
      <c r="L893" s="88"/>
      <c r="M893" s="56">
        <v>43306</v>
      </c>
      <c r="N893" s="60">
        <v>22</v>
      </c>
    </row>
    <row r="894" spans="2:14" x14ac:dyDescent="0.2">
      <c r="B894" s="56">
        <v>43319</v>
      </c>
      <c r="C894" s="17" t="s">
        <v>1586</v>
      </c>
      <c r="D894" s="17">
        <v>348054</v>
      </c>
      <c r="E894" s="148" t="s">
        <v>371</v>
      </c>
      <c r="F894" s="148"/>
      <c r="G894" s="148"/>
      <c r="H894" s="17" t="s">
        <v>61</v>
      </c>
      <c r="I894" s="51" t="s">
        <v>65</v>
      </c>
      <c r="J894" s="88"/>
      <c r="K894" s="51" t="s">
        <v>997</v>
      </c>
      <c r="L894" s="88"/>
      <c r="M894" s="56">
        <v>43346</v>
      </c>
      <c r="N894" s="60">
        <v>27</v>
      </c>
    </row>
    <row r="895" spans="2:14" x14ac:dyDescent="0.2">
      <c r="B895" s="56">
        <v>43193</v>
      </c>
      <c r="C895" s="17" t="s">
        <v>1587</v>
      </c>
      <c r="D895" s="17">
        <v>348814</v>
      </c>
      <c r="E895" s="148" t="s">
        <v>303</v>
      </c>
      <c r="F895" s="148"/>
      <c r="G895" s="148"/>
      <c r="H895" s="17" t="s">
        <v>61</v>
      </c>
      <c r="I895" s="51" t="s">
        <v>60</v>
      </c>
      <c r="J895" s="88"/>
      <c r="K895" s="51" t="s">
        <v>995</v>
      </c>
      <c r="L895" s="88"/>
      <c r="M895" s="56">
        <v>43199</v>
      </c>
      <c r="N895" s="60">
        <v>6</v>
      </c>
    </row>
    <row r="896" spans="2:14" x14ac:dyDescent="0.2">
      <c r="B896" s="56">
        <v>43101</v>
      </c>
      <c r="C896" s="17" t="s">
        <v>1588</v>
      </c>
      <c r="D896" s="17">
        <v>348302</v>
      </c>
      <c r="E896" s="148" t="s">
        <v>451</v>
      </c>
      <c r="F896" s="148"/>
      <c r="G896" s="148"/>
      <c r="H896" s="17" t="s">
        <v>61</v>
      </c>
      <c r="I896" s="51" t="s">
        <v>82</v>
      </c>
      <c r="J896" s="88"/>
      <c r="K896" s="51" t="s">
        <v>967</v>
      </c>
      <c r="L896" s="88"/>
      <c r="M896" s="56">
        <v>43135</v>
      </c>
      <c r="N896" s="60">
        <v>34</v>
      </c>
    </row>
    <row r="897" spans="2:14" x14ac:dyDescent="0.2">
      <c r="B897" s="56">
        <v>43143</v>
      </c>
      <c r="C897" s="17" t="s">
        <v>1589</v>
      </c>
      <c r="D897" s="17">
        <v>347771</v>
      </c>
      <c r="E897" s="148" t="s">
        <v>627</v>
      </c>
      <c r="F897" s="148"/>
      <c r="G897" s="148"/>
      <c r="H897" s="17" t="s">
        <v>61</v>
      </c>
      <c r="I897" s="51" t="s">
        <v>103</v>
      </c>
      <c r="J897" s="88"/>
      <c r="K897" s="51" t="s">
        <v>991</v>
      </c>
      <c r="L897" s="88"/>
      <c r="M897" s="56">
        <v>43150</v>
      </c>
      <c r="N897" s="60">
        <v>7</v>
      </c>
    </row>
    <row r="898" spans="2:14" x14ac:dyDescent="0.2">
      <c r="B898" s="56">
        <v>43116</v>
      </c>
      <c r="C898" s="17" t="s">
        <v>1590</v>
      </c>
      <c r="D898" s="17">
        <v>348780</v>
      </c>
      <c r="E898" s="148" t="s">
        <v>177</v>
      </c>
      <c r="F898" s="148"/>
      <c r="G898" s="148"/>
      <c r="H898" s="17" t="s">
        <v>61</v>
      </c>
      <c r="I898" s="51" t="s">
        <v>60</v>
      </c>
      <c r="J898" s="88"/>
      <c r="K898" s="51" t="s">
        <v>992</v>
      </c>
      <c r="L898" s="88"/>
      <c r="M898" s="56">
        <v>43142</v>
      </c>
      <c r="N898" s="60">
        <v>26</v>
      </c>
    </row>
    <row r="899" spans="2:14" x14ac:dyDescent="0.2">
      <c r="B899" s="56">
        <v>43190</v>
      </c>
      <c r="C899" s="17" t="s">
        <v>1591</v>
      </c>
      <c r="D899" s="17">
        <v>348281</v>
      </c>
      <c r="E899" s="148" t="s">
        <v>296</v>
      </c>
      <c r="F899" s="148"/>
      <c r="G899" s="148"/>
      <c r="H899" s="17" t="s">
        <v>61</v>
      </c>
      <c r="I899" s="51" t="s">
        <v>63</v>
      </c>
      <c r="J899" s="88"/>
      <c r="K899" s="51" t="s">
        <v>996</v>
      </c>
      <c r="L899" s="88"/>
      <c r="M899" s="56">
        <v>43198</v>
      </c>
      <c r="N899" s="60">
        <v>8</v>
      </c>
    </row>
    <row r="900" spans="2:14" x14ac:dyDescent="0.2">
      <c r="B900" s="56">
        <v>43195</v>
      </c>
      <c r="C900" s="17" t="s">
        <v>1592</v>
      </c>
      <c r="D900" s="17">
        <v>367826</v>
      </c>
      <c r="E900" s="148" t="s">
        <v>807</v>
      </c>
      <c r="F900" s="148"/>
      <c r="G900" s="148"/>
      <c r="H900" s="17" t="s">
        <v>61</v>
      </c>
      <c r="I900" s="51" t="s">
        <v>60</v>
      </c>
      <c r="J900" s="88"/>
      <c r="K900" s="51" t="s">
        <v>990</v>
      </c>
      <c r="L900" s="88"/>
      <c r="M900" s="56">
        <v>43216</v>
      </c>
      <c r="N900" s="60">
        <v>21</v>
      </c>
    </row>
    <row r="901" spans="2:14" x14ac:dyDescent="0.2">
      <c r="B901" s="56">
        <v>43158</v>
      </c>
      <c r="C901" s="17" t="s">
        <v>1593</v>
      </c>
      <c r="D901" s="17">
        <v>348593</v>
      </c>
      <c r="E901" s="148" t="s">
        <v>368</v>
      </c>
      <c r="F901" s="148"/>
      <c r="G901" s="148"/>
      <c r="H901" s="17" t="s">
        <v>61</v>
      </c>
      <c r="I901" s="51" t="s">
        <v>74</v>
      </c>
      <c r="J901" s="88"/>
      <c r="K901" s="51" t="s">
        <v>997</v>
      </c>
      <c r="L901" s="88"/>
      <c r="M901" s="56">
        <v>43175</v>
      </c>
      <c r="N901" s="60">
        <v>17</v>
      </c>
    </row>
    <row r="902" spans="2:14" x14ac:dyDescent="0.2">
      <c r="B902" s="56">
        <v>43309</v>
      </c>
      <c r="C902" s="17" t="s">
        <v>1594</v>
      </c>
      <c r="D902" s="17">
        <v>367776</v>
      </c>
      <c r="E902" s="148" t="s">
        <v>691</v>
      </c>
      <c r="F902" s="148"/>
      <c r="G902" s="148"/>
      <c r="H902" s="17" t="s">
        <v>61</v>
      </c>
      <c r="I902" s="51" t="s">
        <v>63</v>
      </c>
      <c r="J902" s="88"/>
      <c r="K902" s="51" t="s">
        <v>989</v>
      </c>
      <c r="L902" s="88"/>
      <c r="M902" s="56">
        <v>43341</v>
      </c>
      <c r="N902" s="60">
        <v>32</v>
      </c>
    </row>
    <row r="903" spans="2:14" x14ac:dyDescent="0.2">
      <c r="B903" s="56">
        <v>43227</v>
      </c>
      <c r="C903" s="17" t="s">
        <v>1595</v>
      </c>
      <c r="D903" s="17">
        <v>365172</v>
      </c>
      <c r="E903" s="148" t="s">
        <v>526</v>
      </c>
      <c r="F903" s="148"/>
      <c r="G903" s="148"/>
      <c r="H903" s="17" t="s">
        <v>61</v>
      </c>
      <c r="I903" s="51" t="s">
        <v>72</v>
      </c>
      <c r="J903" s="88"/>
      <c r="K903" s="51" t="s">
        <v>992</v>
      </c>
      <c r="L903" s="88"/>
      <c r="M903" s="56">
        <v>43235</v>
      </c>
      <c r="N903" s="60">
        <v>8</v>
      </c>
    </row>
    <row r="904" spans="2:14" x14ac:dyDescent="0.2">
      <c r="B904" s="56">
        <v>43227</v>
      </c>
      <c r="C904" s="17" t="s">
        <v>1596</v>
      </c>
      <c r="D904" s="17">
        <v>348414</v>
      </c>
      <c r="E904" s="148" t="s">
        <v>357</v>
      </c>
      <c r="F904" s="148"/>
      <c r="G904" s="148"/>
      <c r="H904" s="17" t="s">
        <v>61</v>
      </c>
      <c r="I904" s="51" t="s">
        <v>60</v>
      </c>
      <c r="J904" s="88"/>
      <c r="K904" s="51" t="s">
        <v>965</v>
      </c>
      <c r="L904" s="88"/>
      <c r="M904" s="56">
        <v>43246</v>
      </c>
      <c r="N904" s="60">
        <v>19</v>
      </c>
    </row>
    <row r="905" spans="2:14" x14ac:dyDescent="0.2">
      <c r="B905" s="56">
        <v>43104</v>
      </c>
      <c r="C905" s="17" t="s">
        <v>1597</v>
      </c>
      <c r="D905" s="17">
        <v>348218</v>
      </c>
      <c r="E905" s="148" t="s">
        <v>696</v>
      </c>
      <c r="F905" s="148"/>
      <c r="G905" s="148"/>
      <c r="H905" s="17" t="s">
        <v>61</v>
      </c>
      <c r="I905" s="51" t="s">
        <v>151</v>
      </c>
      <c r="J905" s="88"/>
      <c r="K905" s="51" t="s">
        <v>965</v>
      </c>
      <c r="L905" s="88"/>
      <c r="M905" s="56">
        <v>43118</v>
      </c>
      <c r="N905" s="60">
        <v>14</v>
      </c>
    </row>
    <row r="906" spans="2:14" x14ac:dyDescent="0.2">
      <c r="B906" s="56">
        <v>43282</v>
      </c>
      <c r="C906" s="17" t="s">
        <v>1598</v>
      </c>
      <c r="D906" s="17">
        <v>348105</v>
      </c>
      <c r="E906" s="148" t="s">
        <v>531</v>
      </c>
      <c r="F906" s="148"/>
      <c r="G906" s="148"/>
      <c r="H906" s="17" t="s">
        <v>61</v>
      </c>
      <c r="I906" s="51" t="s">
        <v>70</v>
      </c>
      <c r="J906" s="88"/>
      <c r="K906" s="51" t="s">
        <v>990</v>
      </c>
      <c r="L906" s="88"/>
      <c r="M906" s="56">
        <v>43316</v>
      </c>
      <c r="N906" s="60">
        <v>34</v>
      </c>
    </row>
    <row r="907" spans="2:14" ht="12.75" thickBot="1" x14ac:dyDescent="0.25"/>
    <row r="908" spans="2:14" ht="12.75" thickBot="1" x14ac:dyDescent="0.25">
      <c r="B908" s="46" t="s">
        <v>1302</v>
      </c>
      <c r="F908" s="131">
        <f>AVERAGE(N864:N906)</f>
        <v>19.162790697674417</v>
      </c>
      <c r="G908" s="42" t="s">
        <v>1306</v>
      </c>
    </row>
    <row r="910" spans="2:14" x14ac:dyDescent="0.2">
      <c r="B910" s="23" t="s">
        <v>876</v>
      </c>
      <c r="C910" s="5"/>
    </row>
    <row r="911" spans="2:14" x14ac:dyDescent="0.2">
      <c r="B911" s="5"/>
      <c r="C911" s="5"/>
    </row>
    <row r="912" spans="2:14" ht="48" x14ac:dyDescent="0.2">
      <c r="B912" s="151" t="s">
        <v>57</v>
      </c>
      <c r="C912" s="151"/>
      <c r="D912" s="22" t="s">
        <v>1302</v>
      </c>
    </row>
    <row r="913" spans="2:4" x14ac:dyDescent="0.2">
      <c r="B913" s="149" t="s">
        <v>60</v>
      </c>
      <c r="C913" s="150"/>
      <c r="D913" s="132">
        <f>IFERROR(AVERAGEIFS($N$864:$N$906,$I$864:$I$906,$B913),0)</f>
        <v>14.375</v>
      </c>
    </row>
    <row r="914" spans="2:4" x14ac:dyDescent="0.2">
      <c r="B914" s="149" t="s">
        <v>63</v>
      </c>
      <c r="C914" s="150"/>
      <c r="D914" s="132">
        <f t="shared" ref="D914:D926" si="57">IFERROR(AVERAGEIFS($N$864:$N$906,$I$864:$I$906,$B914),0)</f>
        <v>16.333333333333332</v>
      </c>
    </row>
    <row r="915" spans="2:4" x14ac:dyDescent="0.2">
      <c r="B915" s="149" t="s">
        <v>65</v>
      </c>
      <c r="C915" s="150"/>
      <c r="D915" s="132">
        <f t="shared" si="57"/>
        <v>22.333333333333332</v>
      </c>
    </row>
    <row r="916" spans="2:4" x14ac:dyDescent="0.2">
      <c r="B916" s="149" t="s">
        <v>68</v>
      </c>
      <c r="C916" s="150"/>
      <c r="D916" s="132">
        <f t="shared" si="57"/>
        <v>24</v>
      </c>
    </row>
    <row r="917" spans="2:4" x14ac:dyDescent="0.2">
      <c r="B917" s="149" t="s">
        <v>70</v>
      </c>
      <c r="C917" s="150"/>
      <c r="D917" s="132">
        <f t="shared" si="57"/>
        <v>23.666666666666668</v>
      </c>
    </row>
    <row r="918" spans="2:4" x14ac:dyDescent="0.2">
      <c r="B918" s="149" t="s">
        <v>72</v>
      </c>
      <c r="C918" s="150"/>
      <c r="D918" s="132">
        <f t="shared" si="57"/>
        <v>7.5</v>
      </c>
    </row>
    <row r="919" spans="2:4" x14ac:dyDescent="0.2">
      <c r="B919" s="149" t="s">
        <v>74</v>
      </c>
      <c r="C919" s="150"/>
      <c r="D919" s="132">
        <f t="shared" si="57"/>
        <v>17</v>
      </c>
    </row>
    <row r="920" spans="2:4" x14ac:dyDescent="0.2">
      <c r="B920" s="149" t="s">
        <v>76</v>
      </c>
      <c r="C920" s="150"/>
      <c r="D920" s="132">
        <f t="shared" si="57"/>
        <v>35</v>
      </c>
    </row>
    <row r="921" spans="2:4" x14ac:dyDescent="0.2">
      <c r="B921" s="149" t="s">
        <v>80</v>
      </c>
      <c r="C921" s="150"/>
      <c r="D921" s="132">
        <f t="shared" si="57"/>
        <v>12.5</v>
      </c>
    </row>
    <row r="922" spans="2:4" x14ac:dyDescent="0.2">
      <c r="B922" s="149" t="s">
        <v>82</v>
      </c>
      <c r="C922" s="150"/>
      <c r="D922" s="132">
        <f t="shared" si="57"/>
        <v>22</v>
      </c>
    </row>
    <row r="923" spans="2:4" x14ac:dyDescent="0.2">
      <c r="B923" s="149" t="s">
        <v>89</v>
      </c>
      <c r="C923" s="150"/>
      <c r="D923" s="132">
        <f t="shared" si="57"/>
        <v>34.5</v>
      </c>
    </row>
    <row r="924" spans="2:4" x14ac:dyDescent="0.2">
      <c r="B924" s="149" t="s">
        <v>103</v>
      </c>
      <c r="C924" s="150"/>
      <c r="D924" s="132">
        <f t="shared" si="57"/>
        <v>17.75</v>
      </c>
    </row>
    <row r="925" spans="2:4" x14ac:dyDescent="0.2">
      <c r="B925" s="149" t="s">
        <v>151</v>
      </c>
      <c r="C925" s="150"/>
      <c r="D925" s="132">
        <f t="shared" si="57"/>
        <v>16.600000000000001</v>
      </c>
    </row>
    <row r="926" spans="2:4" x14ac:dyDescent="0.2">
      <c r="B926" s="149" t="s">
        <v>201</v>
      </c>
      <c r="C926" s="150"/>
      <c r="D926" s="132">
        <f t="shared" si="57"/>
        <v>0</v>
      </c>
    </row>
    <row r="928" spans="2:4" x14ac:dyDescent="0.2">
      <c r="C928" s="46" t="s">
        <v>1213</v>
      </c>
      <c r="D928" s="122">
        <f>AVERAGE(D913:D927)</f>
        <v>18.825595238095239</v>
      </c>
    </row>
    <row r="930" spans="2:4" x14ac:dyDescent="0.2">
      <c r="B930" s="23" t="s">
        <v>999</v>
      </c>
    </row>
    <row r="932" spans="2:4" ht="48" x14ac:dyDescent="0.2">
      <c r="B932" s="151" t="s">
        <v>983</v>
      </c>
      <c r="C932" s="151"/>
      <c r="D932" s="22" t="s">
        <v>1302</v>
      </c>
    </row>
    <row r="933" spans="2:4" x14ac:dyDescent="0.2">
      <c r="B933" s="149" t="s">
        <v>962</v>
      </c>
      <c r="C933" s="150"/>
      <c r="D933" s="132">
        <f>IFERROR(AVERAGEIFS($N$864:$N$906,$K$864:$K$906,$B933),0)</f>
        <v>8</v>
      </c>
    </row>
    <row r="934" spans="2:4" x14ac:dyDescent="0.2">
      <c r="B934" s="149" t="s">
        <v>965</v>
      </c>
      <c r="C934" s="150"/>
      <c r="D934" s="132">
        <f t="shared" ref="D934:D945" si="58">IFERROR(AVERAGEIFS($N$864:$N$906,$K$864:$K$906,$B934),0)</f>
        <v>19</v>
      </c>
    </row>
    <row r="935" spans="2:4" x14ac:dyDescent="0.2">
      <c r="B935" s="149" t="s">
        <v>967</v>
      </c>
      <c r="C935" s="150"/>
      <c r="D935" s="132">
        <f t="shared" si="58"/>
        <v>15.5</v>
      </c>
    </row>
    <row r="936" spans="2:4" x14ac:dyDescent="0.2">
      <c r="B936" s="149" t="s">
        <v>989</v>
      </c>
      <c r="C936" s="150"/>
      <c r="D936" s="132">
        <f t="shared" si="58"/>
        <v>32</v>
      </c>
    </row>
    <row r="937" spans="2:4" x14ac:dyDescent="0.2">
      <c r="B937" s="149" t="s">
        <v>990</v>
      </c>
      <c r="C937" s="150"/>
      <c r="D937" s="132">
        <f t="shared" si="58"/>
        <v>25.6</v>
      </c>
    </row>
    <row r="938" spans="2:4" x14ac:dyDescent="0.2">
      <c r="B938" s="149" t="s">
        <v>991</v>
      </c>
      <c r="C938" s="150"/>
      <c r="D938" s="132">
        <f t="shared" si="58"/>
        <v>14</v>
      </c>
    </row>
    <row r="939" spans="2:4" x14ac:dyDescent="0.2">
      <c r="B939" s="149" t="s">
        <v>992</v>
      </c>
      <c r="C939" s="150"/>
      <c r="D939" s="132">
        <f t="shared" si="58"/>
        <v>17.333333333333332</v>
      </c>
    </row>
    <row r="940" spans="2:4" x14ac:dyDescent="0.2">
      <c r="B940" s="149" t="s">
        <v>993</v>
      </c>
      <c r="C940" s="150"/>
      <c r="D940" s="132">
        <f t="shared" si="58"/>
        <v>27.333333333333332</v>
      </c>
    </row>
    <row r="941" spans="2:4" x14ac:dyDescent="0.2">
      <c r="B941" s="149" t="s">
        <v>994</v>
      </c>
      <c r="C941" s="150"/>
      <c r="D941" s="132">
        <f t="shared" si="58"/>
        <v>15.5</v>
      </c>
    </row>
    <row r="942" spans="2:4" x14ac:dyDescent="0.2">
      <c r="B942" s="149" t="s">
        <v>995</v>
      </c>
      <c r="C942" s="150"/>
      <c r="D942" s="132">
        <f t="shared" si="58"/>
        <v>12.25</v>
      </c>
    </row>
    <row r="943" spans="2:4" x14ac:dyDescent="0.2">
      <c r="B943" s="149" t="s">
        <v>996</v>
      </c>
      <c r="C943" s="150"/>
      <c r="D943" s="132">
        <f t="shared" si="58"/>
        <v>22.25</v>
      </c>
    </row>
    <row r="944" spans="2:4" x14ac:dyDescent="0.2">
      <c r="B944" s="149" t="s">
        <v>997</v>
      </c>
      <c r="C944" s="150"/>
      <c r="D944" s="132">
        <f t="shared" si="58"/>
        <v>19.8</v>
      </c>
    </row>
    <row r="945" spans="2:14" x14ac:dyDescent="0.2">
      <c r="B945" s="149" t="s">
        <v>998</v>
      </c>
      <c r="C945" s="150"/>
      <c r="D945" s="132">
        <f t="shared" si="58"/>
        <v>19</v>
      </c>
    </row>
    <row r="947" spans="2:14" x14ac:dyDescent="0.2">
      <c r="C947" s="46" t="s">
        <v>1213</v>
      </c>
      <c r="D947" s="122">
        <f>AVERAGE(D933:D946)</f>
        <v>19.043589743589745</v>
      </c>
    </row>
    <row r="949" spans="2:14" x14ac:dyDescent="0.2">
      <c r="B949" s="64" t="s">
        <v>1307</v>
      </c>
    </row>
    <row r="951" spans="2:14" ht="24" x14ac:dyDescent="0.2">
      <c r="B951" s="105" t="s">
        <v>984</v>
      </c>
      <c r="C951" s="105" t="s">
        <v>985</v>
      </c>
      <c r="D951" s="105" t="s">
        <v>1311</v>
      </c>
      <c r="E951" s="151" t="s">
        <v>1027</v>
      </c>
      <c r="F951" s="151"/>
      <c r="G951" s="151"/>
      <c r="H951" s="105" t="s">
        <v>91</v>
      </c>
      <c r="I951" s="151" t="s">
        <v>875</v>
      </c>
      <c r="J951" s="151"/>
      <c r="K951" s="151" t="s">
        <v>983</v>
      </c>
      <c r="L951" s="151"/>
      <c r="M951" s="59" t="s">
        <v>1008</v>
      </c>
      <c r="N951" s="59" t="s">
        <v>1009</v>
      </c>
    </row>
    <row r="952" spans="2:14" x14ac:dyDescent="0.2">
      <c r="B952" s="56">
        <v>43231</v>
      </c>
      <c r="C952" s="17" t="s">
        <v>1599</v>
      </c>
      <c r="D952" s="17">
        <v>348410</v>
      </c>
      <c r="E952" s="148" t="s">
        <v>442</v>
      </c>
      <c r="F952" s="148"/>
      <c r="G952" s="148"/>
      <c r="H952" s="17" t="s">
        <v>61</v>
      </c>
      <c r="I952" s="51" t="s">
        <v>60</v>
      </c>
      <c r="J952" s="88"/>
      <c r="K952" s="51" t="s">
        <v>967</v>
      </c>
      <c r="L952" s="88"/>
      <c r="M952" s="56">
        <v>43241</v>
      </c>
      <c r="N952" s="60">
        <v>10</v>
      </c>
    </row>
    <row r="953" spans="2:14" x14ac:dyDescent="0.2">
      <c r="B953" s="56">
        <v>43158</v>
      </c>
      <c r="C953" s="17" t="s">
        <v>1600</v>
      </c>
      <c r="D953" s="17">
        <v>347900</v>
      </c>
      <c r="E953" s="148" t="s">
        <v>79</v>
      </c>
      <c r="F953" s="148"/>
      <c r="G953" s="148"/>
      <c r="H953" s="17" t="s">
        <v>61</v>
      </c>
      <c r="I953" s="51" t="s">
        <v>80</v>
      </c>
      <c r="J953" s="88"/>
      <c r="K953" s="51" t="s">
        <v>991</v>
      </c>
      <c r="L953" s="88"/>
      <c r="M953" s="56">
        <v>43164</v>
      </c>
      <c r="N953" s="60">
        <v>6</v>
      </c>
    </row>
    <row r="954" spans="2:14" x14ac:dyDescent="0.2">
      <c r="B954" s="56">
        <v>43135</v>
      </c>
      <c r="C954" s="17" t="s">
        <v>1601</v>
      </c>
      <c r="D954" s="17">
        <v>362830</v>
      </c>
      <c r="E954" s="148" t="s">
        <v>170</v>
      </c>
      <c r="F954" s="148"/>
      <c r="G954" s="148"/>
      <c r="H954" s="17" t="s">
        <v>61</v>
      </c>
      <c r="I954" s="51" t="s">
        <v>60</v>
      </c>
      <c r="J954" s="88"/>
      <c r="K954" s="51" t="s">
        <v>991</v>
      </c>
      <c r="L954" s="88"/>
      <c r="M954" s="56">
        <v>43167</v>
      </c>
      <c r="N954" s="60">
        <v>32</v>
      </c>
    </row>
    <row r="955" spans="2:14" x14ac:dyDescent="0.2">
      <c r="B955" s="56">
        <v>43329</v>
      </c>
      <c r="C955" s="17" t="s">
        <v>1602</v>
      </c>
      <c r="D955" s="17">
        <v>348086</v>
      </c>
      <c r="E955" s="148" t="s">
        <v>66</v>
      </c>
      <c r="F955" s="148"/>
      <c r="G955" s="148"/>
      <c r="H955" s="17" t="s">
        <v>61</v>
      </c>
      <c r="I955" s="51" t="s">
        <v>65</v>
      </c>
      <c r="J955" s="88"/>
      <c r="K955" s="51" t="s">
        <v>996</v>
      </c>
      <c r="L955" s="88"/>
      <c r="M955" s="56">
        <v>43342</v>
      </c>
      <c r="N955" s="60">
        <v>13</v>
      </c>
    </row>
    <row r="956" spans="2:14" x14ac:dyDescent="0.2">
      <c r="B956" s="56">
        <v>43133</v>
      </c>
      <c r="C956" s="17" t="s">
        <v>1603</v>
      </c>
      <c r="D956" s="17">
        <v>347712</v>
      </c>
      <c r="E956" s="148" t="s">
        <v>843</v>
      </c>
      <c r="F956" s="148"/>
      <c r="G956" s="148"/>
      <c r="H956" s="17" t="s">
        <v>61</v>
      </c>
      <c r="I956" s="51" t="s">
        <v>70</v>
      </c>
      <c r="J956" s="88"/>
      <c r="K956" s="51" t="s">
        <v>995</v>
      </c>
      <c r="L956" s="88"/>
      <c r="M956" s="56">
        <v>43142</v>
      </c>
      <c r="N956" s="60">
        <v>9</v>
      </c>
    </row>
    <row r="957" spans="2:14" x14ac:dyDescent="0.2">
      <c r="B957" s="56">
        <v>43256</v>
      </c>
      <c r="C957" s="17" t="s">
        <v>1604</v>
      </c>
      <c r="D957" s="17">
        <v>348343</v>
      </c>
      <c r="E957" s="148" t="s">
        <v>83</v>
      </c>
      <c r="F957" s="148"/>
      <c r="G957" s="148"/>
      <c r="H957" s="17" t="s">
        <v>61</v>
      </c>
      <c r="I957" s="51" t="s">
        <v>82</v>
      </c>
      <c r="J957" s="88"/>
      <c r="K957" s="51" t="s">
        <v>967</v>
      </c>
      <c r="L957" s="88"/>
      <c r="M957" s="56">
        <v>43278</v>
      </c>
      <c r="N957" s="60">
        <v>22</v>
      </c>
    </row>
    <row r="958" spans="2:14" x14ac:dyDescent="0.2">
      <c r="B958" s="56">
        <v>43180</v>
      </c>
      <c r="C958" s="17" t="s">
        <v>1605</v>
      </c>
      <c r="D958" s="17">
        <v>366741</v>
      </c>
      <c r="E958" s="148" t="s">
        <v>754</v>
      </c>
      <c r="F958" s="148"/>
      <c r="G958" s="148"/>
      <c r="H958" s="17" t="s">
        <v>61</v>
      </c>
      <c r="I958" s="51" t="s">
        <v>103</v>
      </c>
      <c r="J958" s="88"/>
      <c r="K958" s="51" t="s">
        <v>967</v>
      </c>
      <c r="L958" s="88"/>
      <c r="M958" s="56">
        <v>43216</v>
      </c>
      <c r="N958" s="60">
        <v>36</v>
      </c>
    </row>
    <row r="959" spans="2:14" x14ac:dyDescent="0.2">
      <c r="B959" s="56">
        <v>43204</v>
      </c>
      <c r="C959" s="17" t="s">
        <v>1606</v>
      </c>
      <c r="D959" s="17">
        <v>347640</v>
      </c>
      <c r="E959" s="148" t="s">
        <v>234</v>
      </c>
      <c r="F959" s="148"/>
      <c r="G959" s="148"/>
      <c r="H959" s="17" t="s">
        <v>61</v>
      </c>
      <c r="I959" s="51" t="s">
        <v>103</v>
      </c>
      <c r="J959" s="88"/>
      <c r="K959" s="51" t="s">
        <v>965</v>
      </c>
      <c r="L959" s="88"/>
      <c r="M959" s="56">
        <v>43241</v>
      </c>
      <c r="N959" s="60">
        <v>37</v>
      </c>
    </row>
    <row r="960" spans="2:14" x14ac:dyDescent="0.2">
      <c r="B960" s="56">
        <v>43192</v>
      </c>
      <c r="C960" s="17" t="s">
        <v>1607</v>
      </c>
      <c r="D960" s="17">
        <v>368017</v>
      </c>
      <c r="E960" s="148" t="s">
        <v>812</v>
      </c>
      <c r="F960" s="148"/>
      <c r="G960" s="148"/>
      <c r="H960" s="17" t="s">
        <v>61</v>
      </c>
      <c r="I960" s="51" t="s">
        <v>68</v>
      </c>
      <c r="J960" s="88"/>
      <c r="K960" s="51" t="s">
        <v>994</v>
      </c>
      <c r="L960" s="88"/>
      <c r="M960" s="56">
        <v>43229</v>
      </c>
      <c r="N960" s="60">
        <v>37</v>
      </c>
    </row>
    <row r="961" spans="2:14" x14ac:dyDescent="0.2">
      <c r="B961" s="56">
        <v>43195</v>
      </c>
      <c r="C961" s="17" t="s">
        <v>1608</v>
      </c>
      <c r="D961" s="17">
        <v>362711</v>
      </c>
      <c r="E961" s="148" t="s">
        <v>359</v>
      </c>
      <c r="F961" s="148"/>
      <c r="G961" s="148"/>
      <c r="H961" s="17" t="s">
        <v>61</v>
      </c>
      <c r="I961" s="51" t="s">
        <v>60</v>
      </c>
      <c r="J961" s="88"/>
      <c r="K961" s="51" t="s">
        <v>994</v>
      </c>
      <c r="L961" s="88"/>
      <c r="M961" s="56">
        <v>43210</v>
      </c>
      <c r="N961" s="60">
        <v>15</v>
      </c>
    </row>
    <row r="962" spans="2:14" x14ac:dyDescent="0.2">
      <c r="B962" s="56">
        <v>43214</v>
      </c>
      <c r="C962" s="17" t="s">
        <v>1609</v>
      </c>
      <c r="D962" s="17">
        <v>348342</v>
      </c>
      <c r="E962" s="148" t="s">
        <v>83</v>
      </c>
      <c r="F962" s="148"/>
      <c r="G962" s="148"/>
      <c r="H962" s="17" t="s">
        <v>61</v>
      </c>
      <c r="I962" s="51" t="s">
        <v>82</v>
      </c>
      <c r="J962" s="88"/>
      <c r="K962" s="51" t="s">
        <v>967</v>
      </c>
      <c r="L962" s="88"/>
      <c r="M962" s="56">
        <v>43225</v>
      </c>
      <c r="N962" s="60">
        <v>11</v>
      </c>
    </row>
    <row r="963" spans="2:14" x14ac:dyDescent="0.2">
      <c r="B963" s="56">
        <v>43267</v>
      </c>
      <c r="C963" s="17" t="s">
        <v>1610</v>
      </c>
      <c r="D963" s="17">
        <v>348684</v>
      </c>
      <c r="E963" s="148" t="s">
        <v>629</v>
      </c>
      <c r="F963" s="148"/>
      <c r="G963" s="148"/>
      <c r="H963" s="17" t="s">
        <v>61</v>
      </c>
      <c r="I963" s="51" t="s">
        <v>103</v>
      </c>
      <c r="J963" s="88"/>
      <c r="K963" s="51" t="s">
        <v>991</v>
      </c>
      <c r="L963" s="88"/>
      <c r="M963" s="56">
        <v>43299</v>
      </c>
      <c r="N963" s="60">
        <v>32</v>
      </c>
    </row>
    <row r="964" spans="2:14" x14ac:dyDescent="0.2">
      <c r="B964" s="56">
        <v>43234</v>
      </c>
      <c r="C964" s="17" t="s">
        <v>1611</v>
      </c>
      <c r="D964" s="17">
        <v>347823</v>
      </c>
      <c r="E964" s="148" t="s">
        <v>444</v>
      </c>
      <c r="F964" s="148"/>
      <c r="G964" s="148"/>
      <c r="H964" s="17" t="s">
        <v>61</v>
      </c>
      <c r="I964" s="51" t="s">
        <v>89</v>
      </c>
      <c r="J964" s="88"/>
      <c r="K964" s="51" t="s">
        <v>996</v>
      </c>
      <c r="L964" s="88"/>
      <c r="M964" s="56">
        <v>43247</v>
      </c>
      <c r="N964" s="60">
        <v>13</v>
      </c>
    </row>
    <row r="965" spans="2:14" x14ac:dyDescent="0.2">
      <c r="B965" s="56">
        <v>43270</v>
      </c>
      <c r="C965" s="17" t="s">
        <v>1612</v>
      </c>
      <c r="D965" s="17">
        <v>348194</v>
      </c>
      <c r="E965" s="148" t="s">
        <v>456</v>
      </c>
      <c r="F965" s="148"/>
      <c r="G965" s="148"/>
      <c r="H965" s="17" t="s">
        <v>61</v>
      </c>
      <c r="I965" s="51" t="s">
        <v>151</v>
      </c>
      <c r="J965" s="88"/>
      <c r="K965" s="51" t="s">
        <v>993</v>
      </c>
      <c r="L965" s="88"/>
      <c r="M965" s="56">
        <v>43299</v>
      </c>
      <c r="N965" s="60">
        <v>29</v>
      </c>
    </row>
    <row r="966" spans="2:14" x14ac:dyDescent="0.2">
      <c r="B966" s="56">
        <v>43208</v>
      </c>
      <c r="C966" s="17" t="s">
        <v>1613</v>
      </c>
      <c r="D966" s="17">
        <v>362735</v>
      </c>
      <c r="E966" s="148" t="s">
        <v>133</v>
      </c>
      <c r="F966" s="148"/>
      <c r="G966" s="148"/>
      <c r="H966" s="17" t="s">
        <v>61</v>
      </c>
      <c r="I966" s="51" t="s">
        <v>76</v>
      </c>
      <c r="J966" s="88"/>
      <c r="K966" s="51" t="s">
        <v>994</v>
      </c>
      <c r="L966" s="88"/>
      <c r="M966" s="56">
        <v>43233</v>
      </c>
      <c r="N966" s="60">
        <v>25</v>
      </c>
    </row>
    <row r="967" spans="2:14" x14ac:dyDescent="0.2">
      <c r="B967" s="56">
        <v>43272</v>
      </c>
      <c r="C967" s="17" t="s">
        <v>1614</v>
      </c>
      <c r="D967" s="17">
        <v>367951</v>
      </c>
      <c r="E967" s="148" t="s">
        <v>806</v>
      </c>
      <c r="F967" s="148"/>
      <c r="G967" s="148"/>
      <c r="H967" s="17" t="s">
        <v>61</v>
      </c>
      <c r="I967" s="51" t="s">
        <v>103</v>
      </c>
      <c r="J967" s="88"/>
      <c r="K967" s="51" t="s">
        <v>997</v>
      </c>
      <c r="L967" s="88"/>
      <c r="M967" s="56">
        <v>43302</v>
      </c>
      <c r="N967" s="60">
        <v>30</v>
      </c>
    </row>
    <row r="968" spans="2:14" x14ac:dyDescent="0.2">
      <c r="B968" s="56">
        <v>43208</v>
      </c>
      <c r="C968" s="17" t="s">
        <v>1615</v>
      </c>
      <c r="D968" s="17">
        <v>362802</v>
      </c>
      <c r="E968" s="148" t="s">
        <v>482</v>
      </c>
      <c r="F968" s="148"/>
      <c r="G968" s="148"/>
      <c r="H968" s="17" t="s">
        <v>61</v>
      </c>
      <c r="I968" s="51" t="s">
        <v>60</v>
      </c>
      <c r="J968" s="88"/>
      <c r="K968" s="51" t="s">
        <v>967</v>
      </c>
      <c r="L968" s="88"/>
      <c r="M968" s="56">
        <v>43240</v>
      </c>
      <c r="N968" s="60">
        <v>32</v>
      </c>
    </row>
    <row r="969" spans="2:14" x14ac:dyDescent="0.2">
      <c r="B969" s="56">
        <v>43302</v>
      </c>
      <c r="C969" s="17" t="s">
        <v>1616</v>
      </c>
      <c r="D969" s="17">
        <v>347824</v>
      </c>
      <c r="E969" s="148" t="s">
        <v>141</v>
      </c>
      <c r="F969" s="148"/>
      <c r="G969" s="148"/>
      <c r="H969" s="17" t="s">
        <v>61</v>
      </c>
      <c r="I969" s="51" t="s">
        <v>89</v>
      </c>
      <c r="J969" s="88"/>
      <c r="K969" s="51" t="s">
        <v>997</v>
      </c>
      <c r="L969" s="88"/>
      <c r="M969" s="56">
        <v>43333</v>
      </c>
      <c r="N969" s="60">
        <v>31</v>
      </c>
    </row>
    <row r="970" spans="2:14" x14ac:dyDescent="0.2">
      <c r="B970" s="56">
        <v>43142</v>
      </c>
      <c r="C970" s="17" t="s">
        <v>1617</v>
      </c>
      <c r="D970" s="17">
        <v>347883</v>
      </c>
      <c r="E970" s="148" t="s">
        <v>219</v>
      </c>
      <c r="F970" s="148"/>
      <c r="G970" s="148"/>
      <c r="H970" s="17" t="s">
        <v>61</v>
      </c>
      <c r="I970" s="51" t="s">
        <v>76</v>
      </c>
      <c r="J970" s="88"/>
      <c r="K970" s="51" t="s">
        <v>994</v>
      </c>
      <c r="L970" s="88"/>
      <c r="M970" s="56">
        <v>43179</v>
      </c>
      <c r="N970" s="60">
        <v>37</v>
      </c>
    </row>
    <row r="971" spans="2:14" x14ac:dyDescent="0.2">
      <c r="B971" s="56">
        <v>43262</v>
      </c>
      <c r="C971" s="17" t="s">
        <v>1618</v>
      </c>
      <c r="D971" s="17">
        <v>348499</v>
      </c>
      <c r="E971" s="148" t="s">
        <v>443</v>
      </c>
      <c r="F971" s="148"/>
      <c r="G971" s="148"/>
      <c r="H971" s="17" t="s">
        <v>61</v>
      </c>
      <c r="I971" s="51" t="s">
        <v>103</v>
      </c>
      <c r="J971" s="88"/>
      <c r="K971" s="51" t="s">
        <v>967</v>
      </c>
      <c r="L971" s="88"/>
      <c r="M971" s="56">
        <v>43285</v>
      </c>
      <c r="N971" s="60">
        <v>23</v>
      </c>
    </row>
    <row r="972" spans="2:14" x14ac:dyDescent="0.2">
      <c r="B972" s="56">
        <v>43192</v>
      </c>
      <c r="C972" s="17" t="s">
        <v>1619</v>
      </c>
      <c r="D972" s="17">
        <v>348178</v>
      </c>
      <c r="E972" s="148" t="s">
        <v>747</v>
      </c>
      <c r="F972" s="148"/>
      <c r="G972" s="148"/>
      <c r="H972" s="17" t="s">
        <v>61</v>
      </c>
      <c r="I972" s="51" t="s">
        <v>151</v>
      </c>
      <c r="J972" s="88"/>
      <c r="K972" s="51" t="s">
        <v>997</v>
      </c>
      <c r="L972" s="88"/>
      <c r="M972" s="56">
        <v>43227</v>
      </c>
      <c r="N972" s="60">
        <v>35</v>
      </c>
    </row>
    <row r="973" spans="2:14" x14ac:dyDescent="0.2">
      <c r="B973" s="56">
        <v>43326</v>
      </c>
      <c r="C973" s="17" t="s">
        <v>1620</v>
      </c>
      <c r="D973" s="17">
        <v>364423</v>
      </c>
      <c r="E973" s="148" t="s">
        <v>681</v>
      </c>
      <c r="F973" s="148"/>
      <c r="G973" s="148"/>
      <c r="H973" s="17" t="s">
        <v>61</v>
      </c>
      <c r="I973" s="51" t="s">
        <v>74</v>
      </c>
      <c r="J973" s="88"/>
      <c r="K973" s="51" t="s">
        <v>991</v>
      </c>
      <c r="L973" s="88"/>
      <c r="M973" s="56">
        <v>43359</v>
      </c>
      <c r="N973" s="60">
        <v>33</v>
      </c>
    </row>
    <row r="974" spans="2:14" x14ac:dyDescent="0.2">
      <c r="B974" s="56">
        <v>43124</v>
      </c>
      <c r="C974" s="17" t="s">
        <v>1621</v>
      </c>
      <c r="D974" s="17">
        <v>348635</v>
      </c>
      <c r="E974" s="148" t="s">
        <v>227</v>
      </c>
      <c r="F974" s="148"/>
      <c r="G974" s="148"/>
      <c r="H974" s="17" t="s">
        <v>61</v>
      </c>
      <c r="I974" s="51" t="s">
        <v>103</v>
      </c>
      <c r="J974" s="88"/>
      <c r="K974" s="51" t="s">
        <v>991</v>
      </c>
      <c r="L974" s="88"/>
      <c r="M974" s="56">
        <v>43140</v>
      </c>
      <c r="N974" s="60">
        <v>16</v>
      </c>
    </row>
    <row r="975" spans="2:14" x14ac:dyDescent="0.2">
      <c r="B975" s="56">
        <v>43220</v>
      </c>
      <c r="C975" s="17" t="s">
        <v>1622</v>
      </c>
      <c r="D975" s="17">
        <v>348426</v>
      </c>
      <c r="E975" s="148" t="s">
        <v>278</v>
      </c>
      <c r="F975" s="148"/>
      <c r="G975" s="148"/>
      <c r="H975" s="17" t="s">
        <v>61</v>
      </c>
      <c r="I975" s="51" t="s">
        <v>60</v>
      </c>
      <c r="J975" s="88"/>
      <c r="K975" s="51" t="s">
        <v>998</v>
      </c>
      <c r="L975" s="88"/>
      <c r="M975" s="56">
        <v>43259</v>
      </c>
      <c r="N975" s="60">
        <v>39</v>
      </c>
    </row>
    <row r="976" spans="2:14" x14ac:dyDescent="0.2">
      <c r="B976" s="56">
        <v>43145</v>
      </c>
      <c r="C976" s="17" t="s">
        <v>1623</v>
      </c>
      <c r="D976" s="17">
        <v>369600</v>
      </c>
      <c r="E976" s="148" t="s">
        <v>83</v>
      </c>
      <c r="F976" s="148"/>
      <c r="G976" s="148"/>
      <c r="H976" s="17" t="s">
        <v>61</v>
      </c>
      <c r="I976" s="51" t="s">
        <v>82</v>
      </c>
      <c r="J976" s="88"/>
      <c r="K976" s="51" t="s">
        <v>965</v>
      </c>
      <c r="L976" s="88"/>
      <c r="M976" s="56">
        <v>43170</v>
      </c>
      <c r="N976" s="60">
        <v>25</v>
      </c>
    </row>
    <row r="977" spans="2:14" x14ac:dyDescent="0.2">
      <c r="B977" s="56">
        <v>43122</v>
      </c>
      <c r="C977" s="17" t="s">
        <v>1624</v>
      </c>
      <c r="D977" s="17">
        <v>347731</v>
      </c>
      <c r="E977" s="148" t="s">
        <v>553</v>
      </c>
      <c r="F977" s="148"/>
      <c r="G977" s="148"/>
      <c r="H977" s="17" t="s">
        <v>61</v>
      </c>
      <c r="I977" s="51" t="s">
        <v>103</v>
      </c>
      <c r="J977" s="88"/>
      <c r="K977" s="51" t="s">
        <v>965</v>
      </c>
      <c r="L977" s="88"/>
      <c r="M977" s="56">
        <v>43152</v>
      </c>
      <c r="N977" s="60">
        <v>30</v>
      </c>
    </row>
    <row r="978" spans="2:14" x14ac:dyDescent="0.2">
      <c r="B978" s="56">
        <v>43309</v>
      </c>
      <c r="C978" s="17" t="s">
        <v>1625</v>
      </c>
      <c r="D978" s="17">
        <v>366745</v>
      </c>
      <c r="E978" s="148" t="s">
        <v>770</v>
      </c>
      <c r="F978" s="148"/>
      <c r="G978" s="148"/>
      <c r="H978" s="17" t="s">
        <v>61</v>
      </c>
      <c r="I978" s="51" t="s">
        <v>76</v>
      </c>
      <c r="J978" s="88"/>
      <c r="K978" s="51" t="s">
        <v>996</v>
      </c>
      <c r="L978" s="88"/>
      <c r="M978" s="56">
        <v>43337</v>
      </c>
      <c r="N978" s="60">
        <v>28</v>
      </c>
    </row>
    <row r="979" spans="2:14" x14ac:dyDescent="0.2">
      <c r="B979" s="56">
        <v>43138</v>
      </c>
      <c r="C979" s="17" t="s">
        <v>1626</v>
      </c>
      <c r="D979" s="17">
        <v>348489</v>
      </c>
      <c r="E979" s="148" t="s">
        <v>148</v>
      </c>
      <c r="F979" s="148"/>
      <c r="G979" s="148"/>
      <c r="H979" s="17" t="s">
        <v>61</v>
      </c>
      <c r="I979" s="51" t="s">
        <v>103</v>
      </c>
      <c r="J979" s="88"/>
      <c r="K979" s="51" t="s">
        <v>997</v>
      </c>
      <c r="L979" s="88"/>
      <c r="M979" s="56">
        <v>43165</v>
      </c>
      <c r="N979" s="60">
        <v>27</v>
      </c>
    </row>
    <row r="980" spans="2:14" x14ac:dyDescent="0.2">
      <c r="B980" s="56">
        <v>43185</v>
      </c>
      <c r="C980" s="17" t="s">
        <v>1627</v>
      </c>
      <c r="D980" s="17">
        <v>348830</v>
      </c>
      <c r="E980" s="148" t="s">
        <v>325</v>
      </c>
      <c r="F980" s="148"/>
      <c r="G980" s="148"/>
      <c r="H980" s="17" t="s">
        <v>61</v>
      </c>
      <c r="I980" s="51" t="s">
        <v>60</v>
      </c>
      <c r="J980" s="88"/>
      <c r="K980" s="51" t="s">
        <v>962</v>
      </c>
      <c r="L980" s="88"/>
      <c r="M980" s="56">
        <v>43225</v>
      </c>
      <c r="N980" s="60">
        <v>40</v>
      </c>
    </row>
    <row r="981" spans="2:14" x14ac:dyDescent="0.2">
      <c r="B981" s="56">
        <v>43150</v>
      </c>
      <c r="C981" s="17" t="s">
        <v>1628</v>
      </c>
      <c r="D981" s="17">
        <v>348809</v>
      </c>
      <c r="E981" s="148" t="s">
        <v>423</v>
      </c>
      <c r="F981" s="148"/>
      <c r="G981" s="148"/>
      <c r="H981" s="17" t="s">
        <v>61</v>
      </c>
      <c r="I981" s="51" t="s">
        <v>60</v>
      </c>
      <c r="J981" s="88"/>
      <c r="K981" s="51" t="s">
        <v>990</v>
      </c>
      <c r="L981" s="88"/>
      <c r="M981" s="56">
        <v>43190</v>
      </c>
      <c r="N981" s="60">
        <v>40</v>
      </c>
    </row>
    <row r="982" spans="2:14" x14ac:dyDescent="0.2">
      <c r="B982" s="56">
        <v>43184</v>
      </c>
      <c r="C982" s="17" t="s">
        <v>1629</v>
      </c>
      <c r="D982" s="17">
        <v>348534</v>
      </c>
      <c r="E982" s="148" t="s">
        <v>104</v>
      </c>
      <c r="F982" s="148"/>
      <c r="G982" s="148"/>
      <c r="H982" s="17" t="s">
        <v>61</v>
      </c>
      <c r="I982" s="51" t="s">
        <v>103</v>
      </c>
      <c r="J982" s="88"/>
      <c r="K982" s="51" t="s">
        <v>965</v>
      </c>
      <c r="L982" s="88"/>
      <c r="M982" s="56">
        <v>43221</v>
      </c>
      <c r="N982" s="60">
        <v>37</v>
      </c>
    </row>
    <row r="983" spans="2:14" x14ac:dyDescent="0.2">
      <c r="B983" s="56">
        <v>43117</v>
      </c>
      <c r="C983" s="17" t="s">
        <v>1630</v>
      </c>
      <c r="D983" s="17">
        <v>348305</v>
      </c>
      <c r="E983" s="148" t="s">
        <v>394</v>
      </c>
      <c r="F983" s="148"/>
      <c r="G983" s="148"/>
      <c r="H983" s="17" t="s">
        <v>61</v>
      </c>
      <c r="I983" s="51" t="s">
        <v>82</v>
      </c>
      <c r="J983" s="88"/>
      <c r="K983" s="51" t="s">
        <v>990</v>
      </c>
      <c r="L983" s="88"/>
      <c r="M983" s="56">
        <v>43155</v>
      </c>
      <c r="N983" s="60">
        <v>38</v>
      </c>
    </row>
    <row r="984" spans="2:14" x14ac:dyDescent="0.2">
      <c r="B984" s="56">
        <v>43289</v>
      </c>
      <c r="C984" s="17" t="s">
        <v>1631</v>
      </c>
      <c r="D984" s="17">
        <v>347835</v>
      </c>
      <c r="E984" s="148" t="s">
        <v>119</v>
      </c>
      <c r="F984" s="148"/>
      <c r="G984" s="148"/>
      <c r="H984" s="17" t="s">
        <v>61</v>
      </c>
      <c r="I984" s="51" t="s">
        <v>74</v>
      </c>
      <c r="J984" s="88"/>
      <c r="K984" s="51" t="s">
        <v>995</v>
      </c>
      <c r="L984" s="88"/>
      <c r="M984" s="56">
        <v>43312</v>
      </c>
      <c r="N984" s="60">
        <v>23</v>
      </c>
    </row>
    <row r="985" spans="2:14" x14ac:dyDescent="0.2">
      <c r="B985" s="56">
        <v>43274</v>
      </c>
      <c r="C985" s="17" t="s">
        <v>1632</v>
      </c>
      <c r="D985" s="17">
        <v>347899</v>
      </c>
      <c r="E985" s="148" t="s">
        <v>202</v>
      </c>
      <c r="F985" s="148"/>
      <c r="G985" s="148"/>
      <c r="H985" s="17" t="s">
        <v>61</v>
      </c>
      <c r="I985" s="51" t="s">
        <v>80</v>
      </c>
      <c r="J985" s="88"/>
      <c r="K985" s="51" t="s">
        <v>996</v>
      </c>
      <c r="L985" s="88"/>
      <c r="M985" s="56">
        <v>43303</v>
      </c>
      <c r="N985" s="60">
        <v>29</v>
      </c>
    </row>
    <row r="986" spans="2:14" x14ac:dyDescent="0.2">
      <c r="B986" s="56">
        <v>43275</v>
      </c>
      <c r="C986" s="17" t="s">
        <v>1633</v>
      </c>
      <c r="D986" s="17">
        <v>348605</v>
      </c>
      <c r="E986" s="148" t="s">
        <v>581</v>
      </c>
      <c r="F986" s="148"/>
      <c r="G986" s="148"/>
      <c r="H986" s="17" t="s">
        <v>61</v>
      </c>
      <c r="I986" s="51" t="s">
        <v>76</v>
      </c>
      <c r="J986" s="88"/>
      <c r="K986" s="51" t="s">
        <v>994</v>
      </c>
      <c r="L986" s="88"/>
      <c r="M986" s="56">
        <v>43286</v>
      </c>
      <c r="N986" s="60">
        <v>11</v>
      </c>
    </row>
    <row r="987" spans="2:14" x14ac:dyDescent="0.2">
      <c r="B987" s="56">
        <v>43214</v>
      </c>
      <c r="C987" s="17" t="s">
        <v>1634</v>
      </c>
      <c r="D987" s="17">
        <v>348247</v>
      </c>
      <c r="E987" s="148" t="s">
        <v>272</v>
      </c>
      <c r="F987" s="148"/>
      <c r="G987" s="148"/>
      <c r="H987" s="17" t="s">
        <v>61</v>
      </c>
      <c r="I987" s="51" t="s">
        <v>68</v>
      </c>
      <c r="J987" s="88"/>
      <c r="K987" s="51" t="s">
        <v>991</v>
      </c>
      <c r="L987" s="88"/>
      <c r="M987" s="56">
        <v>43253</v>
      </c>
      <c r="N987" s="60">
        <v>39</v>
      </c>
    </row>
    <row r="988" spans="2:14" x14ac:dyDescent="0.2">
      <c r="B988" s="56">
        <v>43271</v>
      </c>
      <c r="C988" s="17" t="s">
        <v>1635</v>
      </c>
      <c r="D988" s="17">
        <v>348350</v>
      </c>
      <c r="E988" s="148" t="s">
        <v>618</v>
      </c>
      <c r="F988" s="148"/>
      <c r="G988" s="148"/>
      <c r="H988" s="17" t="s">
        <v>61</v>
      </c>
      <c r="I988" s="51" t="s">
        <v>74</v>
      </c>
      <c r="J988" s="88"/>
      <c r="K988" s="51" t="s">
        <v>962</v>
      </c>
      <c r="L988" s="88"/>
      <c r="M988" s="56">
        <v>43309</v>
      </c>
      <c r="N988" s="60">
        <v>38</v>
      </c>
    </row>
    <row r="989" spans="2:14" x14ac:dyDescent="0.2">
      <c r="B989" s="56">
        <v>43145</v>
      </c>
      <c r="C989" s="17" t="s">
        <v>1636</v>
      </c>
      <c r="D989" s="17">
        <v>348061</v>
      </c>
      <c r="E989" s="148" t="s">
        <v>249</v>
      </c>
      <c r="F989" s="148"/>
      <c r="G989" s="148"/>
      <c r="H989" s="17" t="s">
        <v>61</v>
      </c>
      <c r="I989" s="51" t="s">
        <v>65</v>
      </c>
      <c r="J989" s="88"/>
      <c r="K989" s="51" t="s">
        <v>967</v>
      </c>
      <c r="L989" s="88"/>
      <c r="M989" s="56">
        <v>43179</v>
      </c>
      <c r="N989" s="60">
        <v>34</v>
      </c>
    </row>
    <row r="990" spans="2:14" x14ac:dyDescent="0.2">
      <c r="B990" s="56">
        <v>43284</v>
      </c>
      <c r="C990" s="17" t="s">
        <v>1637</v>
      </c>
      <c r="D990" s="17">
        <v>347888</v>
      </c>
      <c r="E990" s="148" t="s">
        <v>215</v>
      </c>
      <c r="F990" s="148"/>
      <c r="G990" s="148"/>
      <c r="H990" s="17" t="s">
        <v>61</v>
      </c>
      <c r="I990" s="51" t="s">
        <v>76</v>
      </c>
      <c r="J990" s="88"/>
      <c r="K990" s="51" t="s">
        <v>995</v>
      </c>
      <c r="L990" s="88"/>
      <c r="M990" s="56">
        <v>43323</v>
      </c>
      <c r="N990" s="60">
        <v>39</v>
      </c>
    </row>
    <row r="991" spans="2:14" x14ac:dyDescent="0.2">
      <c r="B991" s="56">
        <v>43231</v>
      </c>
      <c r="C991" s="17" t="s">
        <v>1638</v>
      </c>
      <c r="D991" s="17">
        <v>348099</v>
      </c>
      <c r="E991" s="148" t="s">
        <v>591</v>
      </c>
      <c r="F991" s="148"/>
      <c r="G991" s="148"/>
      <c r="H991" s="17" t="s">
        <v>61</v>
      </c>
      <c r="I991" s="51" t="s">
        <v>70</v>
      </c>
      <c r="J991" s="88"/>
      <c r="K991" s="51" t="s">
        <v>962</v>
      </c>
      <c r="L991" s="88"/>
      <c r="M991" s="56">
        <v>43260</v>
      </c>
      <c r="N991" s="60">
        <v>29</v>
      </c>
    </row>
    <row r="992" spans="2:14" x14ac:dyDescent="0.2">
      <c r="B992" s="56">
        <v>43297</v>
      </c>
      <c r="C992" s="17" t="s">
        <v>1639</v>
      </c>
      <c r="D992" s="17">
        <v>347918</v>
      </c>
      <c r="E992" s="148" t="s">
        <v>243</v>
      </c>
      <c r="F992" s="148"/>
      <c r="G992" s="148"/>
      <c r="H992" s="17" t="s">
        <v>61</v>
      </c>
      <c r="I992" s="51" t="s">
        <v>80</v>
      </c>
      <c r="J992" s="88"/>
      <c r="K992" s="51" t="s">
        <v>993</v>
      </c>
      <c r="L992" s="88"/>
      <c r="M992" s="56">
        <v>43324</v>
      </c>
      <c r="N992" s="60">
        <v>27</v>
      </c>
    </row>
    <row r="993" spans="2:14" x14ac:dyDescent="0.2">
      <c r="B993" s="56">
        <v>43203</v>
      </c>
      <c r="C993" s="17" t="s">
        <v>1640</v>
      </c>
      <c r="D993" s="17">
        <v>348153</v>
      </c>
      <c r="E993" s="148" t="s">
        <v>190</v>
      </c>
      <c r="F993" s="148"/>
      <c r="G993" s="148"/>
      <c r="H993" s="17" t="s">
        <v>61</v>
      </c>
      <c r="I993" s="51" t="s">
        <v>65</v>
      </c>
      <c r="J993" s="88"/>
      <c r="K993" s="51" t="s">
        <v>962</v>
      </c>
      <c r="L993" s="88"/>
      <c r="M993" s="56">
        <v>43232</v>
      </c>
      <c r="N993" s="60">
        <v>29</v>
      </c>
    </row>
    <row r="994" spans="2:14" x14ac:dyDescent="0.2">
      <c r="B994" s="56">
        <v>43159</v>
      </c>
      <c r="C994" s="17" t="s">
        <v>1641</v>
      </c>
      <c r="D994" s="17">
        <v>348512</v>
      </c>
      <c r="E994" s="148" t="s">
        <v>392</v>
      </c>
      <c r="F994" s="148"/>
      <c r="G994" s="148"/>
      <c r="H994" s="17" t="s">
        <v>61</v>
      </c>
      <c r="I994" s="51" t="s">
        <v>103</v>
      </c>
      <c r="J994" s="88"/>
      <c r="K994" s="51" t="s">
        <v>991</v>
      </c>
      <c r="L994" s="88"/>
      <c r="M994" s="56">
        <v>43186</v>
      </c>
      <c r="N994" s="60">
        <v>27</v>
      </c>
    </row>
    <row r="995" spans="2:14" ht="12.75" thickBot="1" x14ac:dyDescent="0.25"/>
    <row r="996" spans="2:14" ht="12.75" thickBot="1" x14ac:dyDescent="0.25">
      <c r="B996" s="46" t="s">
        <v>1302</v>
      </c>
      <c r="F996" s="131">
        <f>AVERAGE(N952:N994)</f>
        <v>27.744186046511629</v>
      </c>
      <c r="G996" s="42" t="s">
        <v>1306</v>
      </c>
    </row>
    <row r="998" spans="2:14" x14ac:dyDescent="0.2">
      <c r="B998" s="23" t="s">
        <v>876</v>
      </c>
      <c r="C998" s="5"/>
    </row>
    <row r="999" spans="2:14" x14ac:dyDescent="0.2">
      <c r="B999" s="5"/>
      <c r="C999" s="5"/>
    </row>
    <row r="1000" spans="2:14" ht="48" x14ac:dyDescent="0.2">
      <c r="B1000" s="151" t="s">
        <v>57</v>
      </c>
      <c r="C1000" s="151"/>
      <c r="D1000" s="22" t="s">
        <v>1302</v>
      </c>
    </row>
    <row r="1001" spans="2:14" x14ac:dyDescent="0.2">
      <c r="B1001" s="149" t="s">
        <v>60</v>
      </c>
      <c r="C1001" s="150"/>
      <c r="D1001" s="132">
        <f>IFERROR(AVERAGEIFS($N$952:$N$994,$I$952:$I$994,$B1001),0)</f>
        <v>29.714285714285715</v>
      </c>
    </row>
    <row r="1002" spans="2:14" x14ac:dyDescent="0.2">
      <c r="B1002" s="149" t="s">
        <v>63</v>
      </c>
      <c r="C1002" s="150"/>
      <c r="D1002" s="132">
        <f t="shared" ref="D1002:D1014" si="59">IFERROR(AVERAGEIFS($N$952:$N$994,$I$952:$I$994,$B1002),0)</f>
        <v>0</v>
      </c>
    </row>
    <row r="1003" spans="2:14" x14ac:dyDescent="0.2">
      <c r="B1003" s="149" t="s">
        <v>65</v>
      </c>
      <c r="C1003" s="150"/>
      <c r="D1003" s="132">
        <f t="shared" si="59"/>
        <v>25.333333333333332</v>
      </c>
    </row>
    <row r="1004" spans="2:14" x14ac:dyDescent="0.2">
      <c r="B1004" s="149" t="s">
        <v>68</v>
      </c>
      <c r="C1004" s="150"/>
      <c r="D1004" s="132">
        <f t="shared" si="59"/>
        <v>38</v>
      </c>
    </row>
    <row r="1005" spans="2:14" x14ac:dyDescent="0.2">
      <c r="B1005" s="149" t="s">
        <v>70</v>
      </c>
      <c r="C1005" s="150"/>
      <c r="D1005" s="132">
        <f t="shared" si="59"/>
        <v>19</v>
      </c>
    </row>
    <row r="1006" spans="2:14" x14ac:dyDescent="0.2">
      <c r="B1006" s="149" t="s">
        <v>72</v>
      </c>
      <c r="C1006" s="150"/>
      <c r="D1006" s="132">
        <f t="shared" si="59"/>
        <v>0</v>
      </c>
    </row>
    <row r="1007" spans="2:14" x14ac:dyDescent="0.2">
      <c r="B1007" s="149" t="s">
        <v>74</v>
      </c>
      <c r="C1007" s="150"/>
      <c r="D1007" s="132">
        <f t="shared" si="59"/>
        <v>31.333333333333332</v>
      </c>
    </row>
    <row r="1008" spans="2:14" x14ac:dyDescent="0.2">
      <c r="B1008" s="149" t="s">
        <v>76</v>
      </c>
      <c r="C1008" s="150"/>
      <c r="D1008" s="132">
        <f t="shared" si="59"/>
        <v>28</v>
      </c>
    </row>
    <row r="1009" spans="2:4" x14ac:dyDescent="0.2">
      <c r="B1009" s="149" t="s">
        <v>80</v>
      </c>
      <c r="C1009" s="150"/>
      <c r="D1009" s="132">
        <f t="shared" si="59"/>
        <v>20.666666666666668</v>
      </c>
    </row>
    <row r="1010" spans="2:4" x14ac:dyDescent="0.2">
      <c r="B1010" s="149" t="s">
        <v>82</v>
      </c>
      <c r="C1010" s="150"/>
      <c r="D1010" s="132">
        <f t="shared" si="59"/>
        <v>24</v>
      </c>
    </row>
    <row r="1011" spans="2:4" x14ac:dyDescent="0.2">
      <c r="B1011" s="149" t="s">
        <v>89</v>
      </c>
      <c r="C1011" s="150"/>
      <c r="D1011" s="132">
        <f t="shared" si="59"/>
        <v>22</v>
      </c>
    </row>
    <row r="1012" spans="2:4" x14ac:dyDescent="0.2">
      <c r="B1012" s="149" t="s">
        <v>103</v>
      </c>
      <c r="C1012" s="150"/>
      <c r="D1012" s="132">
        <f t="shared" si="59"/>
        <v>29.5</v>
      </c>
    </row>
    <row r="1013" spans="2:4" x14ac:dyDescent="0.2">
      <c r="B1013" s="149" t="s">
        <v>151</v>
      </c>
      <c r="C1013" s="150"/>
      <c r="D1013" s="132">
        <f t="shared" si="59"/>
        <v>32</v>
      </c>
    </row>
    <row r="1014" spans="2:4" x14ac:dyDescent="0.2">
      <c r="B1014" s="149" t="s">
        <v>201</v>
      </c>
      <c r="C1014" s="150"/>
      <c r="D1014" s="132">
        <f t="shared" si="59"/>
        <v>0</v>
      </c>
    </row>
    <row r="1016" spans="2:4" x14ac:dyDescent="0.2">
      <c r="C1016" s="46" t="s">
        <v>1213</v>
      </c>
      <c r="D1016" s="122">
        <f>AVERAGE(D1001:D1015)</f>
        <v>21.396258503401359</v>
      </c>
    </row>
    <row r="1018" spans="2:4" x14ac:dyDescent="0.2">
      <c r="B1018" s="23" t="s">
        <v>999</v>
      </c>
    </row>
    <row r="1020" spans="2:4" ht="48" x14ac:dyDescent="0.2">
      <c r="B1020" s="151" t="s">
        <v>983</v>
      </c>
      <c r="C1020" s="151"/>
      <c r="D1020" s="22" t="s">
        <v>1302</v>
      </c>
    </row>
    <row r="1021" spans="2:4" x14ac:dyDescent="0.2">
      <c r="B1021" s="149" t="s">
        <v>962</v>
      </c>
      <c r="C1021" s="150"/>
      <c r="D1021" s="132">
        <f>IFERROR(AVERAGEIFS($N$952:$N$994,$K$952:$K$994,$B1021),0)</f>
        <v>34</v>
      </c>
    </row>
    <row r="1022" spans="2:4" x14ac:dyDescent="0.2">
      <c r="B1022" s="149" t="s">
        <v>965</v>
      </c>
      <c r="C1022" s="150"/>
      <c r="D1022" s="132">
        <f t="shared" ref="D1022:D1033" si="60">IFERROR(AVERAGEIFS($N$952:$N$994,$K$952:$K$994,$B1022),0)</f>
        <v>32.25</v>
      </c>
    </row>
    <row r="1023" spans="2:4" x14ac:dyDescent="0.2">
      <c r="B1023" s="149" t="s">
        <v>967</v>
      </c>
      <c r="C1023" s="150"/>
      <c r="D1023" s="132">
        <f t="shared" si="60"/>
        <v>24</v>
      </c>
    </row>
    <row r="1024" spans="2:4" x14ac:dyDescent="0.2">
      <c r="B1024" s="149" t="s">
        <v>989</v>
      </c>
      <c r="C1024" s="150"/>
      <c r="D1024" s="132">
        <f t="shared" si="60"/>
        <v>0</v>
      </c>
    </row>
    <row r="1025" spans="2:14" x14ac:dyDescent="0.2">
      <c r="B1025" s="149" t="s">
        <v>990</v>
      </c>
      <c r="C1025" s="150"/>
      <c r="D1025" s="132">
        <f t="shared" si="60"/>
        <v>39</v>
      </c>
    </row>
    <row r="1026" spans="2:14" x14ac:dyDescent="0.2">
      <c r="B1026" s="149" t="s">
        <v>991</v>
      </c>
      <c r="C1026" s="150"/>
      <c r="D1026" s="132">
        <f t="shared" si="60"/>
        <v>26.428571428571427</v>
      </c>
    </row>
    <row r="1027" spans="2:14" x14ac:dyDescent="0.2">
      <c r="B1027" s="149" t="s">
        <v>992</v>
      </c>
      <c r="C1027" s="150"/>
      <c r="D1027" s="132">
        <f t="shared" si="60"/>
        <v>0</v>
      </c>
    </row>
    <row r="1028" spans="2:14" x14ac:dyDescent="0.2">
      <c r="B1028" s="149" t="s">
        <v>993</v>
      </c>
      <c r="C1028" s="150"/>
      <c r="D1028" s="132">
        <f t="shared" si="60"/>
        <v>28</v>
      </c>
    </row>
    <row r="1029" spans="2:14" x14ac:dyDescent="0.2">
      <c r="B1029" s="149" t="s">
        <v>994</v>
      </c>
      <c r="C1029" s="150"/>
      <c r="D1029" s="132">
        <f t="shared" si="60"/>
        <v>25</v>
      </c>
    </row>
    <row r="1030" spans="2:14" x14ac:dyDescent="0.2">
      <c r="B1030" s="149" t="s">
        <v>995</v>
      </c>
      <c r="C1030" s="150"/>
      <c r="D1030" s="132">
        <f t="shared" si="60"/>
        <v>23.666666666666668</v>
      </c>
    </row>
    <row r="1031" spans="2:14" x14ac:dyDescent="0.2">
      <c r="B1031" s="149" t="s">
        <v>996</v>
      </c>
      <c r="C1031" s="150"/>
      <c r="D1031" s="132">
        <f t="shared" si="60"/>
        <v>20.75</v>
      </c>
    </row>
    <row r="1032" spans="2:14" x14ac:dyDescent="0.2">
      <c r="B1032" s="149" t="s">
        <v>997</v>
      </c>
      <c r="C1032" s="150"/>
      <c r="D1032" s="132">
        <f t="shared" si="60"/>
        <v>30.75</v>
      </c>
    </row>
    <row r="1033" spans="2:14" x14ac:dyDescent="0.2">
      <c r="B1033" s="149" t="s">
        <v>998</v>
      </c>
      <c r="C1033" s="150"/>
      <c r="D1033" s="132">
        <f t="shared" si="60"/>
        <v>39</v>
      </c>
    </row>
    <row r="1035" spans="2:14" x14ac:dyDescent="0.2">
      <c r="C1035" s="46" t="s">
        <v>1213</v>
      </c>
      <c r="D1035" s="122">
        <f>AVERAGE(D1021:D1034)</f>
        <v>24.834249084249084</v>
      </c>
    </row>
    <row r="1037" spans="2:14" x14ac:dyDescent="0.2">
      <c r="B1037" s="64" t="s">
        <v>1308</v>
      </c>
    </row>
    <row r="1039" spans="2:14" ht="24" x14ac:dyDescent="0.2">
      <c r="B1039" s="105" t="s">
        <v>984</v>
      </c>
      <c r="C1039" s="105" t="s">
        <v>985</v>
      </c>
      <c r="D1039" s="105" t="s">
        <v>1311</v>
      </c>
      <c r="E1039" s="151" t="s">
        <v>1027</v>
      </c>
      <c r="F1039" s="151"/>
      <c r="G1039" s="151"/>
      <c r="H1039" s="105" t="s">
        <v>91</v>
      </c>
      <c r="I1039" s="151" t="s">
        <v>875</v>
      </c>
      <c r="J1039" s="151"/>
      <c r="K1039" s="151" t="s">
        <v>983</v>
      </c>
      <c r="L1039" s="151"/>
      <c r="M1039" s="59" t="s">
        <v>1008</v>
      </c>
      <c r="N1039" s="59" t="s">
        <v>1009</v>
      </c>
    </row>
    <row r="1040" spans="2:14" x14ac:dyDescent="0.2">
      <c r="B1040" s="56">
        <v>43266</v>
      </c>
      <c r="C1040" s="17" t="s">
        <v>1642</v>
      </c>
      <c r="D1040" s="17">
        <v>348466</v>
      </c>
      <c r="E1040" s="148" t="s">
        <v>472</v>
      </c>
      <c r="F1040" s="148"/>
      <c r="G1040" s="148"/>
      <c r="H1040" s="17" t="s">
        <v>61</v>
      </c>
      <c r="I1040" s="51" t="s">
        <v>74</v>
      </c>
      <c r="J1040" s="88"/>
      <c r="K1040" s="51" t="s">
        <v>997</v>
      </c>
      <c r="L1040" s="88"/>
      <c r="M1040" s="56">
        <v>43280</v>
      </c>
      <c r="N1040" s="60">
        <v>14</v>
      </c>
    </row>
    <row r="1041" spans="2:14" x14ac:dyDescent="0.2">
      <c r="B1041" s="56">
        <v>43206</v>
      </c>
      <c r="C1041" s="17" t="s">
        <v>1643</v>
      </c>
      <c r="D1041" s="17">
        <v>362708</v>
      </c>
      <c r="E1041" s="148" t="s">
        <v>532</v>
      </c>
      <c r="F1041" s="148"/>
      <c r="G1041" s="148"/>
      <c r="H1041" s="17" t="s">
        <v>61</v>
      </c>
      <c r="I1041" s="51" t="s">
        <v>76</v>
      </c>
      <c r="J1041" s="88"/>
      <c r="K1041" s="51" t="s">
        <v>998</v>
      </c>
      <c r="L1041" s="88"/>
      <c r="M1041" s="56">
        <v>43222</v>
      </c>
      <c r="N1041" s="60">
        <v>16</v>
      </c>
    </row>
    <row r="1042" spans="2:14" x14ac:dyDescent="0.2">
      <c r="B1042" s="56">
        <v>43307</v>
      </c>
      <c r="C1042" s="17" t="s">
        <v>1644</v>
      </c>
      <c r="D1042" s="17">
        <v>348247</v>
      </c>
      <c r="E1042" s="148" t="s">
        <v>272</v>
      </c>
      <c r="F1042" s="148"/>
      <c r="G1042" s="148"/>
      <c r="H1042" s="17" t="s">
        <v>61</v>
      </c>
      <c r="I1042" s="51" t="s">
        <v>68</v>
      </c>
      <c r="J1042" s="88"/>
      <c r="K1042" s="51" t="s">
        <v>989</v>
      </c>
      <c r="L1042" s="88"/>
      <c r="M1042" s="56">
        <v>43338</v>
      </c>
      <c r="N1042" s="60">
        <v>31</v>
      </c>
    </row>
    <row r="1043" spans="2:14" x14ac:dyDescent="0.2">
      <c r="B1043" s="56">
        <v>43187</v>
      </c>
      <c r="C1043" s="17" t="s">
        <v>1645</v>
      </c>
      <c r="D1043" s="17">
        <v>368042</v>
      </c>
      <c r="E1043" s="148" t="s">
        <v>136</v>
      </c>
      <c r="F1043" s="148"/>
      <c r="G1043" s="148"/>
      <c r="H1043" s="17" t="s">
        <v>61</v>
      </c>
      <c r="I1043" s="51" t="s">
        <v>76</v>
      </c>
      <c r="J1043" s="88"/>
      <c r="K1043" s="51" t="s">
        <v>997</v>
      </c>
      <c r="L1043" s="88"/>
      <c r="M1043" s="56">
        <v>43203</v>
      </c>
      <c r="N1043" s="60">
        <v>16</v>
      </c>
    </row>
    <row r="1044" spans="2:14" x14ac:dyDescent="0.2">
      <c r="B1044" s="56">
        <v>43171</v>
      </c>
      <c r="C1044" s="17" t="s">
        <v>1646</v>
      </c>
      <c r="D1044" s="17">
        <v>348297</v>
      </c>
      <c r="E1044" s="148" t="s">
        <v>113</v>
      </c>
      <c r="F1044" s="148"/>
      <c r="G1044" s="148"/>
      <c r="H1044" s="17" t="s">
        <v>61</v>
      </c>
      <c r="I1044" s="51" t="s">
        <v>82</v>
      </c>
      <c r="J1044" s="88"/>
      <c r="K1044" s="51" t="s">
        <v>965</v>
      </c>
      <c r="L1044" s="88"/>
      <c r="M1044" s="56">
        <v>43193</v>
      </c>
      <c r="N1044" s="60">
        <v>22</v>
      </c>
    </row>
    <row r="1045" spans="2:14" x14ac:dyDescent="0.2">
      <c r="B1045" s="56">
        <v>43328</v>
      </c>
      <c r="C1045" s="17" t="s">
        <v>1647</v>
      </c>
      <c r="D1045" s="17">
        <v>348842</v>
      </c>
      <c r="E1045" s="148" t="s">
        <v>273</v>
      </c>
      <c r="F1045" s="148"/>
      <c r="G1045" s="148"/>
      <c r="H1045" s="17" t="s">
        <v>61</v>
      </c>
      <c r="I1045" s="51" t="s">
        <v>65</v>
      </c>
      <c r="J1045" s="88"/>
      <c r="K1045" s="51" t="s">
        <v>995</v>
      </c>
      <c r="L1045" s="88"/>
      <c r="M1045" s="56">
        <v>43353</v>
      </c>
      <c r="N1045" s="60">
        <v>25</v>
      </c>
    </row>
    <row r="1046" spans="2:14" x14ac:dyDescent="0.2">
      <c r="B1046" s="56">
        <v>43260</v>
      </c>
      <c r="C1046" s="17" t="s">
        <v>1648</v>
      </c>
      <c r="D1046" s="17">
        <v>362736</v>
      </c>
      <c r="E1046" s="148" t="s">
        <v>407</v>
      </c>
      <c r="F1046" s="148"/>
      <c r="G1046" s="148"/>
      <c r="H1046" s="17" t="s">
        <v>61</v>
      </c>
      <c r="I1046" s="51" t="s">
        <v>65</v>
      </c>
      <c r="J1046" s="88"/>
      <c r="K1046" s="51" t="s">
        <v>989</v>
      </c>
      <c r="L1046" s="88"/>
      <c r="M1046" s="56">
        <v>43283</v>
      </c>
      <c r="N1046" s="60">
        <v>23</v>
      </c>
    </row>
    <row r="1047" spans="2:14" x14ac:dyDescent="0.2">
      <c r="B1047" s="56">
        <v>43321</v>
      </c>
      <c r="C1047" s="17" t="s">
        <v>1649</v>
      </c>
      <c r="D1047" s="17">
        <v>366809</v>
      </c>
      <c r="E1047" s="148" t="s">
        <v>659</v>
      </c>
      <c r="F1047" s="148"/>
      <c r="G1047" s="148"/>
      <c r="H1047" s="17" t="s">
        <v>61</v>
      </c>
      <c r="I1047" s="51" t="s">
        <v>80</v>
      </c>
      <c r="J1047" s="88"/>
      <c r="K1047" s="51" t="s">
        <v>962</v>
      </c>
      <c r="L1047" s="88"/>
      <c r="M1047" s="56">
        <v>43339</v>
      </c>
      <c r="N1047" s="60">
        <v>18</v>
      </c>
    </row>
    <row r="1048" spans="2:14" x14ac:dyDescent="0.2">
      <c r="B1048" s="56">
        <v>43226</v>
      </c>
      <c r="C1048" s="17" t="s">
        <v>1650</v>
      </c>
      <c r="D1048" s="17">
        <v>362727</v>
      </c>
      <c r="E1048" s="148" t="s">
        <v>458</v>
      </c>
      <c r="F1048" s="148"/>
      <c r="G1048" s="148"/>
      <c r="H1048" s="17" t="s">
        <v>61</v>
      </c>
      <c r="I1048" s="51" t="s">
        <v>60</v>
      </c>
      <c r="J1048" s="88"/>
      <c r="K1048" s="51" t="s">
        <v>998</v>
      </c>
      <c r="L1048" s="88"/>
      <c r="M1048" s="56">
        <v>43258</v>
      </c>
      <c r="N1048" s="60">
        <v>32</v>
      </c>
    </row>
    <row r="1049" spans="2:14" x14ac:dyDescent="0.2">
      <c r="B1049" s="56">
        <v>43272</v>
      </c>
      <c r="C1049" s="17" t="s">
        <v>1651</v>
      </c>
      <c r="D1049" s="17">
        <v>348391</v>
      </c>
      <c r="E1049" s="148" t="s">
        <v>351</v>
      </c>
      <c r="F1049" s="148"/>
      <c r="G1049" s="148"/>
      <c r="H1049" s="17" t="s">
        <v>61</v>
      </c>
      <c r="I1049" s="51" t="s">
        <v>80</v>
      </c>
      <c r="J1049" s="88"/>
      <c r="K1049" s="51" t="s">
        <v>993</v>
      </c>
      <c r="L1049" s="88"/>
      <c r="M1049" s="56">
        <v>43309</v>
      </c>
      <c r="N1049" s="60">
        <v>37</v>
      </c>
    </row>
    <row r="1050" spans="2:14" x14ac:dyDescent="0.2">
      <c r="B1050" s="56">
        <v>43252</v>
      </c>
      <c r="C1050" s="17" t="s">
        <v>1652</v>
      </c>
      <c r="D1050" s="17">
        <v>347995</v>
      </c>
      <c r="E1050" s="148" t="s">
        <v>175</v>
      </c>
      <c r="F1050" s="148"/>
      <c r="G1050" s="148"/>
      <c r="H1050" s="17" t="s">
        <v>61</v>
      </c>
      <c r="I1050" s="51" t="s">
        <v>82</v>
      </c>
      <c r="J1050" s="88"/>
      <c r="K1050" s="51" t="s">
        <v>991</v>
      </c>
      <c r="L1050" s="88"/>
      <c r="M1050" s="56">
        <v>43264</v>
      </c>
      <c r="N1050" s="60">
        <v>12</v>
      </c>
    </row>
    <row r="1051" spans="2:14" x14ac:dyDescent="0.2">
      <c r="B1051" s="56">
        <v>43133</v>
      </c>
      <c r="C1051" s="17" t="s">
        <v>1653</v>
      </c>
      <c r="D1051" s="17">
        <v>348603</v>
      </c>
      <c r="E1051" s="148" t="s">
        <v>448</v>
      </c>
      <c r="F1051" s="148"/>
      <c r="G1051" s="148"/>
      <c r="H1051" s="17" t="s">
        <v>61</v>
      </c>
      <c r="I1051" s="51" t="s">
        <v>74</v>
      </c>
      <c r="J1051" s="88"/>
      <c r="K1051" s="51" t="s">
        <v>991</v>
      </c>
      <c r="L1051" s="88"/>
      <c r="M1051" s="56">
        <v>43142</v>
      </c>
      <c r="N1051" s="60">
        <v>9</v>
      </c>
    </row>
    <row r="1052" spans="2:14" x14ac:dyDescent="0.2">
      <c r="B1052" s="56">
        <v>43186</v>
      </c>
      <c r="C1052" s="17" t="s">
        <v>1654</v>
      </c>
      <c r="D1052" s="17">
        <v>353720</v>
      </c>
      <c r="E1052" s="148" t="s">
        <v>293</v>
      </c>
      <c r="F1052" s="148"/>
      <c r="G1052" s="148"/>
      <c r="H1052" s="17" t="s">
        <v>61</v>
      </c>
      <c r="I1052" s="51" t="s">
        <v>60</v>
      </c>
      <c r="J1052" s="88"/>
      <c r="K1052" s="51" t="s">
        <v>997</v>
      </c>
      <c r="L1052" s="88"/>
      <c r="M1052" s="56">
        <v>43211</v>
      </c>
      <c r="N1052" s="60">
        <v>25</v>
      </c>
    </row>
    <row r="1053" spans="2:14" x14ac:dyDescent="0.2">
      <c r="B1053" s="56">
        <v>43240</v>
      </c>
      <c r="C1053" s="17" t="s">
        <v>1655</v>
      </c>
      <c r="D1053" s="17">
        <v>353542</v>
      </c>
      <c r="E1053" s="148" t="s">
        <v>223</v>
      </c>
      <c r="F1053" s="148"/>
      <c r="G1053" s="148"/>
      <c r="H1053" s="17" t="s">
        <v>61</v>
      </c>
      <c r="I1053" s="51" t="s">
        <v>103</v>
      </c>
      <c r="J1053" s="88"/>
      <c r="K1053" s="51" t="s">
        <v>994</v>
      </c>
      <c r="L1053" s="88"/>
      <c r="M1053" s="56">
        <v>43258</v>
      </c>
      <c r="N1053" s="60">
        <v>18</v>
      </c>
    </row>
    <row r="1054" spans="2:14" x14ac:dyDescent="0.2">
      <c r="B1054" s="56">
        <v>43266</v>
      </c>
      <c r="C1054" s="17" t="s">
        <v>1656</v>
      </c>
      <c r="D1054" s="17">
        <v>347728</v>
      </c>
      <c r="E1054" s="148" t="s">
        <v>258</v>
      </c>
      <c r="F1054" s="148"/>
      <c r="G1054" s="148"/>
      <c r="H1054" s="17" t="s">
        <v>61</v>
      </c>
      <c r="I1054" s="51" t="s">
        <v>103</v>
      </c>
      <c r="J1054" s="88"/>
      <c r="K1054" s="51" t="s">
        <v>989</v>
      </c>
      <c r="L1054" s="88"/>
      <c r="M1054" s="56">
        <v>43298</v>
      </c>
      <c r="N1054" s="60">
        <v>32</v>
      </c>
    </row>
    <row r="1055" spans="2:14" x14ac:dyDescent="0.2">
      <c r="B1055" s="56">
        <v>43254</v>
      </c>
      <c r="C1055" s="17" t="s">
        <v>1657</v>
      </c>
      <c r="D1055" s="17">
        <v>348882</v>
      </c>
      <c r="E1055" s="148" t="s">
        <v>167</v>
      </c>
      <c r="F1055" s="148"/>
      <c r="G1055" s="148"/>
      <c r="H1055" s="17" t="s">
        <v>61</v>
      </c>
      <c r="I1055" s="51" t="s">
        <v>60</v>
      </c>
      <c r="J1055" s="88"/>
      <c r="K1055" s="51" t="s">
        <v>989</v>
      </c>
      <c r="L1055" s="88"/>
      <c r="M1055" s="56">
        <v>43283</v>
      </c>
      <c r="N1055" s="60">
        <v>29</v>
      </c>
    </row>
    <row r="1056" spans="2:14" x14ac:dyDescent="0.2">
      <c r="B1056" s="56">
        <v>43182</v>
      </c>
      <c r="C1056" s="17" t="s">
        <v>1658</v>
      </c>
      <c r="D1056" s="17">
        <v>348778</v>
      </c>
      <c r="E1056" s="148" t="s">
        <v>145</v>
      </c>
      <c r="F1056" s="148"/>
      <c r="G1056" s="148"/>
      <c r="H1056" s="17" t="s">
        <v>61</v>
      </c>
      <c r="I1056" s="51" t="s">
        <v>60</v>
      </c>
      <c r="J1056" s="88"/>
      <c r="K1056" s="51" t="s">
        <v>993</v>
      </c>
      <c r="L1056" s="88"/>
      <c r="M1056" s="56">
        <v>43210</v>
      </c>
      <c r="N1056" s="60">
        <v>28</v>
      </c>
    </row>
    <row r="1057" spans="2:14" x14ac:dyDescent="0.2">
      <c r="B1057" s="56">
        <v>43238</v>
      </c>
      <c r="C1057" s="17" t="s">
        <v>1659</v>
      </c>
      <c r="D1057" s="17">
        <v>347953</v>
      </c>
      <c r="E1057" s="148" t="s">
        <v>205</v>
      </c>
      <c r="F1057" s="148"/>
      <c r="G1057" s="148"/>
      <c r="H1057" s="17" t="s">
        <v>61</v>
      </c>
      <c r="I1057" s="51" t="s">
        <v>76</v>
      </c>
      <c r="J1057" s="88"/>
      <c r="K1057" s="51" t="s">
        <v>989</v>
      </c>
      <c r="L1057" s="88"/>
      <c r="M1057" s="56">
        <v>43254</v>
      </c>
      <c r="N1057" s="60">
        <v>16</v>
      </c>
    </row>
    <row r="1058" spans="2:14" x14ac:dyDescent="0.2">
      <c r="B1058" s="56">
        <v>43233</v>
      </c>
      <c r="C1058" s="17" t="s">
        <v>1660</v>
      </c>
      <c r="D1058" s="17">
        <v>348526</v>
      </c>
      <c r="E1058" s="148" t="s">
        <v>260</v>
      </c>
      <c r="F1058" s="148"/>
      <c r="G1058" s="148"/>
      <c r="H1058" s="17" t="s">
        <v>61</v>
      </c>
      <c r="I1058" s="51" t="s">
        <v>103</v>
      </c>
      <c r="J1058" s="88"/>
      <c r="K1058" s="51" t="s">
        <v>967</v>
      </c>
      <c r="L1058" s="88"/>
      <c r="M1058" s="56">
        <v>43244</v>
      </c>
      <c r="N1058" s="60">
        <v>11</v>
      </c>
    </row>
    <row r="1059" spans="2:14" x14ac:dyDescent="0.2">
      <c r="B1059" s="56">
        <v>43141</v>
      </c>
      <c r="C1059" s="17" t="s">
        <v>1661</v>
      </c>
      <c r="D1059" s="17">
        <v>347689</v>
      </c>
      <c r="E1059" s="148" t="s">
        <v>565</v>
      </c>
      <c r="F1059" s="148"/>
      <c r="G1059" s="148"/>
      <c r="H1059" s="17" t="s">
        <v>61</v>
      </c>
      <c r="I1059" s="51" t="s">
        <v>89</v>
      </c>
      <c r="J1059" s="88"/>
      <c r="K1059" s="51" t="s">
        <v>992</v>
      </c>
      <c r="L1059" s="88"/>
      <c r="M1059" s="56">
        <v>43165</v>
      </c>
      <c r="N1059" s="60">
        <v>24</v>
      </c>
    </row>
    <row r="1060" spans="2:14" x14ac:dyDescent="0.2">
      <c r="B1060" s="56">
        <v>43191</v>
      </c>
      <c r="C1060" s="17" t="s">
        <v>1662</v>
      </c>
      <c r="D1060" s="17">
        <v>348800</v>
      </c>
      <c r="E1060" s="148" t="s">
        <v>457</v>
      </c>
      <c r="F1060" s="148"/>
      <c r="G1060" s="148"/>
      <c r="H1060" s="17" t="s">
        <v>61</v>
      </c>
      <c r="I1060" s="51" t="s">
        <v>65</v>
      </c>
      <c r="J1060" s="88"/>
      <c r="K1060" s="51" t="s">
        <v>998</v>
      </c>
      <c r="L1060" s="88"/>
      <c r="M1060" s="56">
        <v>43209</v>
      </c>
      <c r="N1060" s="60">
        <v>18</v>
      </c>
    </row>
    <row r="1061" spans="2:14" x14ac:dyDescent="0.2">
      <c r="B1061" s="56">
        <v>43245</v>
      </c>
      <c r="C1061" s="17" t="s">
        <v>1663</v>
      </c>
      <c r="D1061" s="17">
        <v>362800</v>
      </c>
      <c r="E1061" s="148" t="s">
        <v>479</v>
      </c>
      <c r="F1061" s="148"/>
      <c r="G1061" s="148"/>
      <c r="H1061" s="17" t="s">
        <v>61</v>
      </c>
      <c r="I1061" s="51" t="s">
        <v>60</v>
      </c>
      <c r="J1061" s="88"/>
      <c r="K1061" s="51" t="s">
        <v>967</v>
      </c>
      <c r="L1061" s="88"/>
      <c r="M1061" s="56">
        <v>43257</v>
      </c>
      <c r="N1061" s="60">
        <v>12</v>
      </c>
    </row>
    <row r="1062" spans="2:14" x14ac:dyDescent="0.2">
      <c r="B1062" s="56">
        <v>43335</v>
      </c>
      <c r="C1062" s="17" t="s">
        <v>1664</v>
      </c>
      <c r="D1062" s="17">
        <v>348342</v>
      </c>
      <c r="E1062" s="148" t="s">
        <v>83</v>
      </c>
      <c r="F1062" s="148"/>
      <c r="G1062" s="148"/>
      <c r="H1062" s="17" t="s">
        <v>61</v>
      </c>
      <c r="I1062" s="51" t="s">
        <v>82</v>
      </c>
      <c r="J1062" s="88"/>
      <c r="K1062" s="51" t="s">
        <v>997</v>
      </c>
      <c r="L1062" s="88"/>
      <c r="M1062" s="56">
        <v>43373</v>
      </c>
      <c r="N1062" s="60">
        <v>38</v>
      </c>
    </row>
    <row r="1063" spans="2:14" x14ac:dyDescent="0.2">
      <c r="B1063" s="56">
        <v>43298</v>
      </c>
      <c r="C1063" s="17" t="s">
        <v>1665</v>
      </c>
      <c r="D1063" s="17">
        <v>348341</v>
      </c>
      <c r="E1063" s="148" t="s">
        <v>83</v>
      </c>
      <c r="F1063" s="148"/>
      <c r="G1063" s="148"/>
      <c r="H1063" s="17" t="s">
        <v>61</v>
      </c>
      <c r="I1063" s="51" t="s">
        <v>82</v>
      </c>
      <c r="J1063" s="88"/>
      <c r="K1063" s="51" t="s">
        <v>993</v>
      </c>
      <c r="L1063" s="88"/>
      <c r="M1063" s="56">
        <v>43330</v>
      </c>
      <c r="N1063" s="60">
        <v>32</v>
      </c>
    </row>
    <row r="1064" spans="2:14" x14ac:dyDescent="0.2">
      <c r="B1064" s="56">
        <v>43217</v>
      </c>
      <c r="C1064" s="17" t="s">
        <v>1666</v>
      </c>
      <c r="D1064" s="17">
        <v>367836</v>
      </c>
      <c r="E1064" s="148" t="s">
        <v>730</v>
      </c>
      <c r="F1064" s="148"/>
      <c r="G1064" s="148"/>
      <c r="H1064" s="17" t="s">
        <v>61</v>
      </c>
      <c r="I1064" s="51" t="s">
        <v>60</v>
      </c>
      <c r="J1064" s="88"/>
      <c r="K1064" s="51" t="s">
        <v>990</v>
      </c>
      <c r="L1064" s="88"/>
      <c r="M1064" s="56">
        <v>43241</v>
      </c>
      <c r="N1064" s="60">
        <v>24</v>
      </c>
    </row>
    <row r="1065" spans="2:14" x14ac:dyDescent="0.2">
      <c r="B1065" s="56">
        <v>43153</v>
      </c>
      <c r="C1065" s="17" t="s">
        <v>1667</v>
      </c>
      <c r="D1065" s="17">
        <v>353562</v>
      </c>
      <c r="E1065" s="148" t="s">
        <v>191</v>
      </c>
      <c r="F1065" s="148"/>
      <c r="G1065" s="148"/>
      <c r="H1065" s="17" t="s">
        <v>61</v>
      </c>
      <c r="I1065" s="51" t="s">
        <v>89</v>
      </c>
      <c r="J1065" s="88"/>
      <c r="K1065" s="51" t="s">
        <v>992</v>
      </c>
      <c r="L1065" s="88"/>
      <c r="M1065" s="56">
        <v>43183</v>
      </c>
      <c r="N1065" s="60">
        <v>30</v>
      </c>
    </row>
    <row r="1066" spans="2:14" x14ac:dyDescent="0.2">
      <c r="B1066" s="56">
        <v>43224</v>
      </c>
      <c r="C1066" s="17" t="s">
        <v>1668</v>
      </c>
      <c r="D1066" s="17">
        <v>347605</v>
      </c>
      <c r="E1066" s="148" t="s">
        <v>226</v>
      </c>
      <c r="F1066" s="148"/>
      <c r="G1066" s="148"/>
      <c r="H1066" s="17" t="s">
        <v>61</v>
      </c>
      <c r="I1066" s="51" t="s">
        <v>103</v>
      </c>
      <c r="J1066" s="88"/>
      <c r="K1066" s="51" t="s">
        <v>994</v>
      </c>
      <c r="L1066" s="88"/>
      <c r="M1066" s="56">
        <v>43248</v>
      </c>
      <c r="N1066" s="60">
        <v>24</v>
      </c>
    </row>
    <row r="1067" spans="2:14" x14ac:dyDescent="0.2">
      <c r="B1067" s="56">
        <v>43125</v>
      </c>
      <c r="C1067" s="17" t="s">
        <v>1669</v>
      </c>
      <c r="D1067" s="17">
        <v>348174</v>
      </c>
      <c r="E1067" s="148" t="s">
        <v>475</v>
      </c>
      <c r="F1067" s="148"/>
      <c r="G1067" s="148"/>
      <c r="H1067" s="17" t="s">
        <v>61</v>
      </c>
      <c r="I1067" s="51" t="s">
        <v>151</v>
      </c>
      <c r="J1067" s="88"/>
      <c r="K1067" s="51" t="s">
        <v>992</v>
      </c>
      <c r="L1067" s="88"/>
      <c r="M1067" s="56">
        <v>43131</v>
      </c>
      <c r="N1067" s="60">
        <v>6</v>
      </c>
    </row>
    <row r="1068" spans="2:14" x14ac:dyDescent="0.2">
      <c r="B1068" s="56">
        <v>43126</v>
      </c>
      <c r="C1068" s="17" t="s">
        <v>1670</v>
      </c>
      <c r="D1068" s="17">
        <v>348441</v>
      </c>
      <c r="E1068" s="148" t="s">
        <v>675</v>
      </c>
      <c r="F1068" s="148"/>
      <c r="G1068" s="148"/>
      <c r="H1068" s="17" t="s">
        <v>61</v>
      </c>
      <c r="I1068" s="51" t="s">
        <v>65</v>
      </c>
      <c r="J1068" s="88"/>
      <c r="K1068" s="51" t="s">
        <v>992</v>
      </c>
      <c r="L1068" s="88"/>
      <c r="M1068" s="56">
        <v>43146</v>
      </c>
      <c r="N1068" s="60">
        <v>20</v>
      </c>
    </row>
    <row r="1069" spans="2:14" x14ac:dyDescent="0.2">
      <c r="B1069" s="56">
        <v>43191</v>
      </c>
      <c r="C1069" s="17" t="s">
        <v>1671</v>
      </c>
      <c r="D1069" s="17">
        <v>366801</v>
      </c>
      <c r="E1069" s="148" t="s">
        <v>215</v>
      </c>
      <c r="F1069" s="148"/>
      <c r="G1069" s="148"/>
      <c r="H1069" s="17" t="s">
        <v>61</v>
      </c>
      <c r="I1069" s="51" t="s">
        <v>76</v>
      </c>
      <c r="J1069" s="88"/>
      <c r="K1069" s="51" t="s">
        <v>995</v>
      </c>
      <c r="L1069" s="88"/>
      <c r="M1069" s="56">
        <v>43201</v>
      </c>
      <c r="N1069" s="60">
        <v>10</v>
      </c>
    </row>
    <row r="1070" spans="2:14" x14ac:dyDescent="0.2">
      <c r="B1070" s="56">
        <v>43201</v>
      </c>
      <c r="C1070" s="17" t="s">
        <v>1672</v>
      </c>
      <c r="D1070" s="17">
        <v>348294</v>
      </c>
      <c r="E1070" s="148" t="s">
        <v>112</v>
      </c>
      <c r="F1070" s="148"/>
      <c r="G1070" s="148"/>
      <c r="H1070" s="17" t="s">
        <v>61</v>
      </c>
      <c r="I1070" s="51" t="s">
        <v>82</v>
      </c>
      <c r="J1070" s="88"/>
      <c r="K1070" s="51" t="s">
        <v>962</v>
      </c>
      <c r="L1070" s="88"/>
      <c r="M1070" s="56">
        <v>43239</v>
      </c>
      <c r="N1070" s="60">
        <v>38</v>
      </c>
    </row>
    <row r="1071" spans="2:14" x14ac:dyDescent="0.2">
      <c r="B1071" s="56">
        <v>43165</v>
      </c>
      <c r="C1071" s="17" t="s">
        <v>1673</v>
      </c>
      <c r="D1071" s="17">
        <v>367756</v>
      </c>
      <c r="E1071" s="148" t="s">
        <v>804</v>
      </c>
      <c r="F1071" s="148"/>
      <c r="G1071" s="148"/>
      <c r="H1071" s="17" t="s">
        <v>61</v>
      </c>
      <c r="I1071" s="51" t="s">
        <v>151</v>
      </c>
      <c r="J1071" s="88"/>
      <c r="K1071" s="51" t="s">
        <v>962</v>
      </c>
      <c r="L1071" s="88"/>
      <c r="M1071" s="56">
        <v>43196</v>
      </c>
      <c r="N1071" s="60">
        <v>31</v>
      </c>
    </row>
    <row r="1072" spans="2:14" x14ac:dyDescent="0.2">
      <c r="B1072" s="56">
        <v>43300</v>
      </c>
      <c r="C1072" s="17" t="s">
        <v>1674</v>
      </c>
      <c r="D1072" s="17">
        <v>348651</v>
      </c>
      <c r="E1072" s="148" t="s">
        <v>669</v>
      </c>
      <c r="F1072" s="148"/>
      <c r="G1072" s="148"/>
      <c r="H1072" s="17" t="s">
        <v>61</v>
      </c>
      <c r="I1072" s="51" t="s">
        <v>65</v>
      </c>
      <c r="J1072" s="88"/>
      <c r="K1072" s="51" t="s">
        <v>965</v>
      </c>
      <c r="L1072" s="88"/>
      <c r="M1072" s="56">
        <v>43306</v>
      </c>
      <c r="N1072" s="60">
        <v>6</v>
      </c>
    </row>
    <row r="1073" spans="2:14" x14ac:dyDescent="0.2">
      <c r="B1073" s="56">
        <v>43303</v>
      </c>
      <c r="C1073" s="17" t="s">
        <v>1675</v>
      </c>
      <c r="D1073" s="17">
        <v>348866</v>
      </c>
      <c r="E1073" s="148" t="s">
        <v>139</v>
      </c>
      <c r="F1073" s="148"/>
      <c r="G1073" s="148"/>
      <c r="H1073" s="17" t="s">
        <v>61</v>
      </c>
      <c r="I1073" s="51" t="s">
        <v>60</v>
      </c>
      <c r="J1073" s="88"/>
      <c r="K1073" s="51" t="s">
        <v>962</v>
      </c>
      <c r="L1073" s="88"/>
      <c r="M1073" s="56">
        <v>43342</v>
      </c>
      <c r="N1073" s="60">
        <v>39</v>
      </c>
    </row>
    <row r="1074" spans="2:14" x14ac:dyDescent="0.2">
      <c r="B1074" s="56">
        <v>43161</v>
      </c>
      <c r="C1074" s="17" t="s">
        <v>1676</v>
      </c>
      <c r="D1074" s="17">
        <v>347899</v>
      </c>
      <c r="E1074" s="148" t="s">
        <v>202</v>
      </c>
      <c r="F1074" s="148"/>
      <c r="G1074" s="148"/>
      <c r="H1074" s="17" t="s">
        <v>61</v>
      </c>
      <c r="I1074" s="51" t="s">
        <v>80</v>
      </c>
      <c r="J1074" s="88"/>
      <c r="K1074" s="51" t="s">
        <v>967</v>
      </c>
      <c r="L1074" s="88"/>
      <c r="M1074" s="56">
        <v>43174</v>
      </c>
      <c r="N1074" s="60">
        <v>13</v>
      </c>
    </row>
    <row r="1075" spans="2:14" x14ac:dyDescent="0.2">
      <c r="B1075" s="56">
        <v>43234</v>
      </c>
      <c r="C1075" s="17" t="s">
        <v>1677</v>
      </c>
      <c r="D1075" s="17">
        <v>348777</v>
      </c>
      <c r="E1075" s="148" t="s">
        <v>217</v>
      </c>
      <c r="F1075" s="148"/>
      <c r="G1075" s="148"/>
      <c r="H1075" s="17" t="s">
        <v>61</v>
      </c>
      <c r="I1075" s="51" t="s">
        <v>60</v>
      </c>
      <c r="J1075" s="88"/>
      <c r="K1075" s="51" t="s">
        <v>994</v>
      </c>
      <c r="L1075" s="88"/>
      <c r="M1075" s="56">
        <v>43274</v>
      </c>
      <c r="N1075" s="60">
        <v>40</v>
      </c>
    </row>
    <row r="1076" spans="2:14" x14ac:dyDescent="0.2">
      <c r="B1076" s="56">
        <v>43311</v>
      </c>
      <c r="C1076" s="17" t="s">
        <v>1678</v>
      </c>
      <c r="D1076" s="17">
        <v>348536</v>
      </c>
      <c r="E1076" s="148" t="s">
        <v>106</v>
      </c>
      <c r="F1076" s="148"/>
      <c r="G1076" s="148"/>
      <c r="H1076" s="17" t="s">
        <v>61</v>
      </c>
      <c r="I1076" s="51" t="s">
        <v>103</v>
      </c>
      <c r="J1076" s="88"/>
      <c r="K1076" s="51" t="s">
        <v>992</v>
      </c>
      <c r="L1076" s="88"/>
      <c r="M1076" s="56">
        <v>43347</v>
      </c>
      <c r="N1076" s="60">
        <v>36</v>
      </c>
    </row>
    <row r="1077" spans="2:14" x14ac:dyDescent="0.2">
      <c r="B1077" s="56">
        <v>43333</v>
      </c>
      <c r="C1077" s="17" t="s">
        <v>1679</v>
      </c>
      <c r="D1077" s="17">
        <v>347668</v>
      </c>
      <c r="E1077" s="148" t="s">
        <v>193</v>
      </c>
      <c r="F1077" s="148"/>
      <c r="G1077" s="148"/>
      <c r="H1077" s="17" t="s">
        <v>61</v>
      </c>
      <c r="I1077" s="51" t="s">
        <v>103</v>
      </c>
      <c r="J1077" s="88"/>
      <c r="K1077" s="51" t="s">
        <v>962</v>
      </c>
      <c r="L1077" s="88"/>
      <c r="M1077" s="56">
        <v>43354</v>
      </c>
      <c r="N1077" s="60">
        <v>21</v>
      </c>
    </row>
    <row r="1078" spans="2:14" x14ac:dyDescent="0.2">
      <c r="B1078" s="56">
        <v>43271</v>
      </c>
      <c r="C1078" s="17" t="s">
        <v>1680</v>
      </c>
      <c r="D1078" s="17">
        <v>347682</v>
      </c>
      <c r="E1078" s="148" t="s">
        <v>257</v>
      </c>
      <c r="F1078" s="148"/>
      <c r="G1078" s="148"/>
      <c r="H1078" s="17" t="s">
        <v>61</v>
      </c>
      <c r="I1078" s="51" t="s">
        <v>103</v>
      </c>
      <c r="J1078" s="88"/>
      <c r="K1078" s="51" t="s">
        <v>994</v>
      </c>
      <c r="L1078" s="88"/>
      <c r="M1078" s="56">
        <v>43278</v>
      </c>
      <c r="N1078" s="60">
        <v>7</v>
      </c>
    </row>
    <row r="1079" spans="2:14" x14ac:dyDescent="0.2">
      <c r="B1079" s="56">
        <v>43259</v>
      </c>
      <c r="C1079" s="17" t="s">
        <v>1681</v>
      </c>
      <c r="D1079" s="17">
        <v>348596</v>
      </c>
      <c r="E1079" s="148" t="s">
        <v>447</v>
      </c>
      <c r="F1079" s="148"/>
      <c r="G1079" s="148"/>
      <c r="H1079" s="17" t="s">
        <v>61</v>
      </c>
      <c r="I1079" s="51" t="s">
        <v>74</v>
      </c>
      <c r="J1079" s="88"/>
      <c r="K1079" s="51" t="s">
        <v>997</v>
      </c>
      <c r="L1079" s="88"/>
      <c r="M1079" s="56">
        <v>43279</v>
      </c>
      <c r="N1079" s="60">
        <v>20</v>
      </c>
    </row>
    <row r="1080" spans="2:14" x14ac:dyDescent="0.2">
      <c r="B1080" s="56">
        <v>43257</v>
      </c>
      <c r="C1080" s="17" t="s">
        <v>1682</v>
      </c>
      <c r="D1080" s="17">
        <v>367756</v>
      </c>
      <c r="E1080" s="148" t="s">
        <v>804</v>
      </c>
      <c r="F1080" s="148"/>
      <c r="G1080" s="148"/>
      <c r="H1080" s="17" t="s">
        <v>61</v>
      </c>
      <c r="I1080" s="51" t="s">
        <v>151</v>
      </c>
      <c r="J1080" s="88"/>
      <c r="K1080" s="51" t="s">
        <v>994</v>
      </c>
      <c r="L1080" s="88"/>
      <c r="M1080" s="56">
        <v>43262</v>
      </c>
      <c r="N1080" s="60">
        <v>5</v>
      </c>
    </row>
    <row r="1081" spans="2:14" x14ac:dyDescent="0.2">
      <c r="B1081" s="56">
        <v>43247</v>
      </c>
      <c r="C1081" s="17" t="s">
        <v>1683</v>
      </c>
      <c r="D1081" s="17">
        <v>348368</v>
      </c>
      <c r="E1081" s="148" t="s">
        <v>90</v>
      </c>
      <c r="F1081" s="148"/>
      <c r="G1081" s="148"/>
      <c r="H1081" s="17" t="s">
        <v>61</v>
      </c>
      <c r="I1081" s="51" t="s">
        <v>89</v>
      </c>
      <c r="J1081" s="88"/>
      <c r="K1081" s="51" t="s">
        <v>967</v>
      </c>
      <c r="L1081" s="88"/>
      <c r="M1081" s="56">
        <v>43254</v>
      </c>
      <c r="N1081" s="60">
        <v>7</v>
      </c>
    </row>
    <row r="1082" spans="2:14" x14ac:dyDescent="0.2">
      <c r="B1082" s="56">
        <v>43233</v>
      </c>
      <c r="C1082" s="17" t="s">
        <v>1684</v>
      </c>
      <c r="D1082" s="17">
        <v>347925</v>
      </c>
      <c r="E1082" s="148" t="s">
        <v>792</v>
      </c>
      <c r="F1082" s="148"/>
      <c r="G1082" s="148"/>
      <c r="H1082" s="17" t="s">
        <v>61</v>
      </c>
      <c r="I1082" s="51" t="s">
        <v>60</v>
      </c>
      <c r="J1082" s="88"/>
      <c r="K1082" s="51" t="s">
        <v>967</v>
      </c>
      <c r="L1082" s="88"/>
      <c r="M1082" s="56">
        <v>43267</v>
      </c>
      <c r="N1082" s="60">
        <v>34</v>
      </c>
    </row>
    <row r="1083" spans="2:14" ht="12.75" thickBot="1" x14ac:dyDescent="0.25"/>
    <row r="1084" spans="2:14" ht="12.75" thickBot="1" x14ac:dyDescent="0.25">
      <c r="B1084" s="46" t="s">
        <v>1302</v>
      </c>
      <c r="F1084" s="131">
        <f>AVERAGE(N1040:N1082)</f>
        <v>22.069767441860463</v>
      </c>
      <c r="G1084" s="42" t="s">
        <v>1306</v>
      </c>
    </row>
    <row r="1086" spans="2:14" x14ac:dyDescent="0.2">
      <c r="B1086" s="23" t="s">
        <v>876</v>
      </c>
      <c r="C1086" s="5"/>
    </row>
    <row r="1087" spans="2:14" x14ac:dyDescent="0.2">
      <c r="B1087" s="5"/>
      <c r="C1087" s="5"/>
    </row>
    <row r="1088" spans="2:14" ht="48" x14ac:dyDescent="0.2">
      <c r="B1088" s="151" t="s">
        <v>57</v>
      </c>
      <c r="C1088" s="151"/>
      <c r="D1088" s="22" t="s">
        <v>1302</v>
      </c>
    </row>
    <row r="1089" spans="2:4" x14ac:dyDescent="0.2">
      <c r="B1089" s="149" t="s">
        <v>60</v>
      </c>
      <c r="C1089" s="150"/>
      <c r="D1089" s="132">
        <f>IFERROR(AVERAGEIFS($N$1040:$N$1082,$I$1040:$I$1082,$B1089),0)</f>
        <v>29.222222222222221</v>
      </c>
    </row>
    <row r="1090" spans="2:4" x14ac:dyDescent="0.2">
      <c r="B1090" s="149" t="s">
        <v>63</v>
      </c>
      <c r="C1090" s="150"/>
      <c r="D1090" s="132">
        <f t="shared" ref="D1090:D1102" si="61">IFERROR(AVERAGEIFS($N$1040:$N$1082,$I$1040:$I$1082,$B1090),0)</f>
        <v>0</v>
      </c>
    </row>
    <row r="1091" spans="2:4" x14ac:dyDescent="0.2">
      <c r="B1091" s="149" t="s">
        <v>65</v>
      </c>
      <c r="C1091" s="150"/>
      <c r="D1091" s="132">
        <f t="shared" si="61"/>
        <v>18.399999999999999</v>
      </c>
    </row>
    <row r="1092" spans="2:4" x14ac:dyDescent="0.2">
      <c r="B1092" s="149" t="s">
        <v>68</v>
      </c>
      <c r="C1092" s="150"/>
      <c r="D1092" s="132">
        <f t="shared" si="61"/>
        <v>31</v>
      </c>
    </row>
    <row r="1093" spans="2:4" x14ac:dyDescent="0.2">
      <c r="B1093" s="149" t="s">
        <v>70</v>
      </c>
      <c r="C1093" s="150"/>
      <c r="D1093" s="132">
        <f t="shared" si="61"/>
        <v>0</v>
      </c>
    </row>
    <row r="1094" spans="2:4" x14ac:dyDescent="0.2">
      <c r="B1094" s="149" t="s">
        <v>72</v>
      </c>
      <c r="C1094" s="150"/>
      <c r="D1094" s="132">
        <f t="shared" si="61"/>
        <v>0</v>
      </c>
    </row>
    <row r="1095" spans="2:4" x14ac:dyDescent="0.2">
      <c r="B1095" s="149" t="s">
        <v>74</v>
      </c>
      <c r="C1095" s="150"/>
      <c r="D1095" s="132">
        <f t="shared" si="61"/>
        <v>14.333333333333334</v>
      </c>
    </row>
    <row r="1096" spans="2:4" x14ac:dyDescent="0.2">
      <c r="B1096" s="149" t="s">
        <v>76</v>
      </c>
      <c r="C1096" s="150"/>
      <c r="D1096" s="132">
        <f t="shared" si="61"/>
        <v>14.5</v>
      </c>
    </row>
    <row r="1097" spans="2:4" x14ac:dyDescent="0.2">
      <c r="B1097" s="149" t="s">
        <v>80</v>
      </c>
      <c r="C1097" s="150"/>
      <c r="D1097" s="132">
        <f t="shared" si="61"/>
        <v>22.666666666666668</v>
      </c>
    </row>
    <row r="1098" spans="2:4" x14ac:dyDescent="0.2">
      <c r="B1098" s="149" t="s">
        <v>82</v>
      </c>
      <c r="C1098" s="150"/>
      <c r="D1098" s="132">
        <f t="shared" si="61"/>
        <v>28.4</v>
      </c>
    </row>
    <row r="1099" spans="2:4" x14ac:dyDescent="0.2">
      <c r="B1099" s="149" t="s">
        <v>89</v>
      </c>
      <c r="C1099" s="150"/>
      <c r="D1099" s="132">
        <f t="shared" si="61"/>
        <v>20.333333333333332</v>
      </c>
    </row>
    <row r="1100" spans="2:4" x14ac:dyDescent="0.2">
      <c r="B1100" s="149" t="s">
        <v>103</v>
      </c>
      <c r="C1100" s="150"/>
      <c r="D1100" s="132">
        <f t="shared" si="61"/>
        <v>21.285714285714285</v>
      </c>
    </row>
    <row r="1101" spans="2:4" x14ac:dyDescent="0.2">
      <c r="B1101" s="149" t="s">
        <v>151</v>
      </c>
      <c r="C1101" s="150"/>
      <c r="D1101" s="132">
        <f t="shared" si="61"/>
        <v>14</v>
      </c>
    </row>
    <row r="1102" spans="2:4" x14ac:dyDescent="0.2">
      <c r="B1102" s="149" t="s">
        <v>201</v>
      </c>
      <c r="C1102" s="150"/>
      <c r="D1102" s="132">
        <f t="shared" si="61"/>
        <v>0</v>
      </c>
    </row>
    <row r="1104" spans="2:4" x14ac:dyDescent="0.2">
      <c r="C1104" s="46" t="s">
        <v>1213</v>
      </c>
      <c r="D1104" s="122">
        <f>AVERAGE(D1089:D1103)</f>
        <v>15.29580498866213</v>
      </c>
    </row>
    <row r="1106" spans="2:4" x14ac:dyDescent="0.2">
      <c r="B1106" s="23" t="s">
        <v>999</v>
      </c>
    </row>
    <row r="1108" spans="2:4" ht="48" x14ac:dyDescent="0.2">
      <c r="B1108" s="151" t="s">
        <v>983</v>
      </c>
      <c r="C1108" s="151"/>
      <c r="D1108" s="22" t="s">
        <v>1302</v>
      </c>
    </row>
    <row r="1109" spans="2:4" x14ac:dyDescent="0.2">
      <c r="B1109" s="149" t="s">
        <v>962</v>
      </c>
      <c r="C1109" s="150"/>
      <c r="D1109" s="132">
        <f>IFERROR(AVERAGEIFS($N$1040:$N$1082,$K$1040:$K$1082,$B1109),0)</f>
        <v>29.4</v>
      </c>
    </row>
    <row r="1110" spans="2:4" x14ac:dyDescent="0.2">
      <c r="B1110" s="149" t="s">
        <v>965</v>
      </c>
      <c r="C1110" s="150"/>
      <c r="D1110" s="132">
        <f t="shared" ref="D1110:D1121" si="62">IFERROR(AVERAGEIFS($N$1040:$N$1082,$K$1040:$K$1082,$B1110),0)</f>
        <v>14</v>
      </c>
    </row>
    <row r="1111" spans="2:4" x14ac:dyDescent="0.2">
      <c r="B1111" s="149" t="s">
        <v>967</v>
      </c>
      <c r="C1111" s="150"/>
      <c r="D1111" s="132">
        <f t="shared" si="62"/>
        <v>15.4</v>
      </c>
    </row>
    <row r="1112" spans="2:4" x14ac:dyDescent="0.2">
      <c r="B1112" s="149" t="s">
        <v>989</v>
      </c>
      <c r="C1112" s="150"/>
      <c r="D1112" s="132">
        <f t="shared" si="62"/>
        <v>26.2</v>
      </c>
    </row>
    <row r="1113" spans="2:4" x14ac:dyDescent="0.2">
      <c r="B1113" s="149" t="s">
        <v>990</v>
      </c>
      <c r="C1113" s="150"/>
      <c r="D1113" s="132">
        <f t="shared" si="62"/>
        <v>24</v>
      </c>
    </row>
    <row r="1114" spans="2:4" x14ac:dyDescent="0.2">
      <c r="B1114" s="149" t="s">
        <v>991</v>
      </c>
      <c r="C1114" s="150"/>
      <c r="D1114" s="132">
        <f t="shared" si="62"/>
        <v>10.5</v>
      </c>
    </row>
    <row r="1115" spans="2:4" x14ac:dyDescent="0.2">
      <c r="B1115" s="149" t="s">
        <v>992</v>
      </c>
      <c r="C1115" s="150"/>
      <c r="D1115" s="132">
        <f t="shared" si="62"/>
        <v>23.2</v>
      </c>
    </row>
    <row r="1116" spans="2:4" x14ac:dyDescent="0.2">
      <c r="B1116" s="149" t="s">
        <v>993</v>
      </c>
      <c r="C1116" s="150"/>
      <c r="D1116" s="132">
        <f t="shared" si="62"/>
        <v>32.333333333333336</v>
      </c>
    </row>
    <row r="1117" spans="2:4" x14ac:dyDescent="0.2">
      <c r="B1117" s="149" t="s">
        <v>994</v>
      </c>
      <c r="C1117" s="150"/>
      <c r="D1117" s="132">
        <f t="shared" si="62"/>
        <v>18.8</v>
      </c>
    </row>
    <row r="1118" spans="2:4" x14ac:dyDescent="0.2">
      <c r="B1118" s="149" t="s">
        <v>995</v>
      </c>
      <c r="C1118" s="150"/>
      <c r="D1118" s="132">
        <f t="shared" si="62"/>
        <v>17.5</v>
      </c>
    </row>
    <row r="1119" spans="2:4" x14ac:dyDescent="0.2">
      <c r="B1119" s="149" t="s">
        <v>996</v>
      </c>
      <c r="C1119" s="150"/>
      <c r="D1119" s="132">
        <f t="shared" si="62"/>
        <v>0</v>
      </c>
    </row>
    <row r="1120" spans="2:4" x14ac:dyDescent="0.2">
      <c r="B1120" s="149" t="s">
        <v>997</v>
      </c>
      <c r="C1120" s="150"/>
      <c r="D1120" s="132">
        <f t="shared" si="62"/>
        <v>22.6</v>
      </c>
    </row>
    <row r="1121" spans="2:4" x14ac:dyDescent="0.2">
      <c r="B1121" s="149" t="s">
        <v>998</v>
      </c>
      <c r="C1121" s="150"/>
      <c r="D1121" s="132">
        <f t="shared" si="62"/>
        <v>22</v>
      </c>
    </row>
    <row r="1123" spans="2:4" x14ac:dyDescent="0.2">
      <c r="C1123" s="46" t="s">
        <v>1213</v>
      </c>
      <c r="D1123" s="122">
        <f>AVERAGE(D1109:D1122)</f>
        <v>19.687179487179488</v>
      </c>
    </row>
  </sheetData>
  <mergeCells count="932">
    <mergeCell ref="B851:C851"/>
    <mergeCell ref="B852:C852"/>
    <mergeCell ref="B846:C846"/>
    <mergeCell ref="B847:C847"/>
    <mergeCell ref="B848:C848"/>
    <mergeCell ref="B849:C849"/>
    <mergeCell ref="B850:C850"/>
    <mergeCell ref="B841:C841"/>
    <mergeCell ref="B842:C842"/>
    <mergeCell ref="B843:C843"/>
    <mergeCell ref="B844:C844"/>
    <mergeCell ref="B845:C845"/>
    <mergeCell ref="B833:C833"/>
    <mergeCell ref="B834:C834"/>
    <mergeCell ref="B835:C835"/>
    <mergeCell ref="B839:C839"/>
    <mergeCell ref="B840:C840"/>
    <mergeCell ref="B828:C828"/>
    <mergeCell ref="B829:C829"/>
    <mergeCell ref="B830:C830"/>
    <mergeCell ref="B831:C831"/>
    <mergeCell ref="B832:C832"/>
    <mergeCell ref="B823:C823"/>
    <mergeCell ref="B824:C824"/>
    <mergeCell ref="B825:C825"/>
    <mergeCell ref="B826:C826"/>
    <mergeCell ref="B827:C827"/>
    <mergeCell ref="E812:G812"/>
    <mergeCell ref="B821:C821"/>
    <mergeCell ref="B822:C822"/>
    <mergeCell ref="E810:G810"/>
    <mergeCell ref="E811:G811"/>
    <mergeCell ref="E808:G808"/>
    <mergeCell ref="E809:G809"/>
    <mergeCell ref="E806:G806"/>
    <mergeCell ref="E807:G807"/>
    <mergeCell ref="E804:G804"/>
    <mergeCell ref="E805:G805"/>
    <mergeCell ref="E802:G802"/>
    <mergeCell ref="E803:G803"/>
    <mergeCell ref="E800:G800"/>
    <mergeCell ref="E801:G801"/>
    <mergeCell ref="E798:G798"/>
    <mergeCell ref="E799:G799"/>
    <mergeCell ref="E796:G796"/>
    <mergeCell ref="E797:G797"/>
    <mergeCell ref="E794:G794"/>
    <mergeCell ref="E795:G795"/>
    <mergeCell ref="E792:G792"/>
    <mergeCell ref="E793:G793"/>
    <mergeCell ref="E790:G790"/>
    <mergeCell ref="E791:G791"/>
    <mergeCell ref="E788:G788"/>
    <mergeCell ref="E789:G789"/>
    <mergeCell ref="E786:G786"/>
    <mergeCell ref="E787:G787"/>
    <mergeCell ref="E784:G784"/>
    <mergeCell ref="E785:G785"/>
    <mergeCell ref="E782:G782"/>
    <mergeCell ref="E783:G783"/>
    <mergeCell ref="E780:G780"/>
    <mergeCell ref="E781:G781"/>
    <mergeCell ref="E778:G778"/>
    <mergeCell ref="E779:G779"/>
    <mergeCell ref="E776:G776"/>
    <mergeCell ref="E777:G777"/>
    <mergeCell ref="E774:G774"/>
    <mergeCell ref="E775:G775"/>
    <mergeCell ref="E772:G772"/>
    <mergeCell ref="E773:G773"/>
    <mergeCell ref="E770:G770"/>
    <mergeCell ref="E771:G771"/>
    <mergeCell ref="B764:C764"/>
    <mergeCell ref="B765:C765"/>
    <mergeCell ref="E769:G769"/>
    <mergeCell ref="I769:J769"/>
    <mergeCell ref="K769:L769"/>
    <mergeCell ref="B759:C759"/>
    <mergeCell ref="B760:C760"/>
    <mergeCell ref="B761:C761"/>
    <mergeCell ref="B762:C762"/>
    <mergeCell ref="B763:C763"/>
    <mergeCell ref="B754:C754"/>
    <mergeCell ref="B755:C755"/>
    <mergeCell ref="B756:C756"/>
    <mergeCell ref="B757:C757"/>
    <mergeCell ref="B758:C758"/>
    <mergeCell ref="B746:C746"/>
    <mergeCell ref="B747:C747"/>
    <mergeCell ref="B748:C748"/>
    <mergeCell ref="B752:C752"/>
    <mergeCell ref="B753:C753"/>
    <mergeCell ref="B741:C741"/>
    <mergeCell ref="B742:C742"/>
    <mergeCell ref="B743:C743"/>
    <mergeCell ref="B744:C744"/>
    <mergeCell ref="B745:C745"/>
    <mergeCell ref="B736:C736"/>
    <mergeCell ref="B737:C737"/>
    <mergeCell ref="B738:C738"/>
    <mergeCell ref="B739:C739"/>
    <mergeCell ref="B740:C740"/>
    <mergeCell ref="E725:G725"/>
    <mergeCell ref="B734:C734"/>
    <mergeCell ref="B735:C735"/>
    <mergeCell ref="E723:G723"/>
    <mergeCell ref="E724:G724"/>
    <mergeCell ref="E721:G721"/>
    <mergeCell ref="E722:G722"/>
    <mergeCell ref="E719:G719"/>
    <mergeCell ref="E720:G720"/>
    <mergeCell ref="E717:G717"/>
    <mergeCell ref="E718:G718"/>
    <mergeCell ref="E715:G715"/>
    <mergeCell ref="E716:G716"/>
    <mergeCell ref="E713:G713"/>
    <mergeCell ref="E714:G714"/>
    <mergeCell ref="E711:G711"/>
    <mergeCell ref="E712:G712"/>
    <mergeCell ref="E709:G709"/>
    <mergeCell ref="E710:G710"/>
    <mergeCell ref="E707:G707"/>
    <mergeCell ref="E708:G708"/>
    <mergeCell ref="E705:G705"/>
    <mergeCell ref="E706:G706"/>
    <mergeCell ref="E703:G703"/>
    <mergeCell ref="E704:G704"/>
    <mergeCell ref="E701:G701"/>
    <mergeCell ref="E702:G702"/>
    <mergeCell ref="E699:G699"/>
    <mergeCell ref="E700:G700"/>
    <mergeCell ref="E697:G697"/>
    <mergeCell ref="E698:G698"/>
    <mergeCell ref="E695:G695"/>
    <mergeCell ref="E696:G696"/>
    <mergeCell ref="E693:G693"/>
    <mergeCell ref="E694:G694"/>
    <mergeCell ref="E691:G691"/>
    <mergeCell ref="E692:G692"/>
    <mergeCell ref="E689:G689"/>
    <mergeCell ref="E690:G690"/>
    <mergeCell ref="E687:G687"/>
    <mergeCell ref="E688:G688"/>
    <mergeCell ref="E685:G685"/>
    <mergeCell ref="E686:G686"/>
    <mergeCell ref="E683:G683"/>
    <mergeCell ref="E684:G684"/>
    <mergeCell ref="B677:C677"/>
    <mergeCell ref="B678:C678"/>
    <mergeCell ref="E682:G682"/>
    <mergeCell ref="I682:J682"/>
    <mergeCell ref="K682:L682"/>
    <mergeCell ref="B672:C672"/>
    <mergeCell ref="B673:C673"/>
    <mergeCell ref="B674:C674"/>
    <mergeCell ref="B675:C675"/>
    <mergeCell ref="B676:C676"/>
    <mergeCell ref="B667:C667"/>
    <mergeCell ref="B668:C668"/>
    <mergeCell ref="B669:C669"/>
    <mergeCell ref="B670:C670"/>
    <mergeCell ref="B671:C671"/>
    <mergeCell ref="B659:C659"/>
    <mergeCell ref="B660:C660"/>
    <mergeCell ref="B661:C661"/>
    <mergeCell ref="B665:C665"/>
    <mergeCell ref="B666:C666"/>
    <mergeCell ref="B654:C654"/>
    <mergeCell ref="B655:C655"/>
    <mergeCell ref="B656:C656"/>
    <mergeCell ref="B657:C657"/>
    <mergeCell ref="B658:C658"/>
    <mergeCell ref="B649:C649"/>
    <mergeCell ref="B650:C650"/>
    <mergeCell ref="B651:C651"/>
    <mergeCell ref="B652:C652"/>
    <mergeCell ref="B653:C653"/>
    <mergeCell ref="E638:G638"/>
    <mergeCell ref="B647:C647"/>
    <mergeCell ref="B648:C648"/>
    <mergeCell ref="E636:G636"/>
    <mergeCell ref="E637:G637"/>
    <mergeCell ref="E634:G634"/>
    <mergeCell ref="E635:G635"/>
    <mergeCell ref="E632:G632"/>
    <mergeCell ref="E633:G633"/>
    <mergeCell ref="E630:G630"/>
    <mergeCell ref="E631:G631"/>
    <mergeCell ref="E628:G628"/>
    <mergeCell ref="E629:G629"/>
    <mergeCell ref="E626:G626"/>
    <mergeCell ref="E627:G627"/>
    <mergeCell ref="E624:G624"/>
    <mergeCell ref="E625:G625"/>
    <mergeCell ref="E622:G622"/>
    <mergeCell ref="E623:G623"/>
    <mergeCell ref="E620:G620"/>
    <mergeCell ref="E621:G621"/>
    <mergeCell ref="E618:G618"/>
    <mergeCell ref="E619:G619"/>
    <mergeCell ref="E616:G616"/>
    <mergeCell ref="E617:G617"/>
    <mergeCell ref="E614:G614"/>
    <mergeCell ref="E615:G615"/>
    <mergeCell ref="E612:G612"/>
    <mergeCell ref="E613:G613"/>
    <mergeCell ref="E610:G610"/>
    <mergeCell ref="E611:G611"/>
    <mergeCell ref="E608:G608"/>
    <mergeCell ref="E609:G609"/>
    <mergeCell ref="E606:G606"/>
    <mergeCell ref="E607:G607"/>
    <mergeCell ref="E604:G604"/>
    <mergeCell ref="E605:G605"/>
    <mergeCell ref="E602:G602"/>
    <mergeCell ref="E603:G603"/>
    <mergeCell ref="E600:G600"/>
    <mergeCell ref="E601:G601"/>
    <mergeCell ref="E598:G598"/>
    <mergeCell ref="E599:G599"/>
    <mergeCell ref="E596:G596"/>
    <mergeCell ref="E597:G597"/>
    <mergeCell ref="B590:C590"/>
    <mergeCell ref="B591:C591"/>
    <mergeCell ref="E595:G595"/>
    <mergeCell ref="I595:J595"/>
    <mergeCell ref="K595:L595"/>
    <mergeCell ref="B585:C585"/>
    <mergeCell ref="B586:C586"/>
    <mergeCell ref="B587:C587"/>
    <mergeCell ref="B588:C588"/>
    <mergeCell ref="B589:C589"/>
    <mergeCell ref="B580:C580"/>
    <mergeCell ref="B581:C581"/>
    <mergeCell ref="B582:C582"/>
    <mergeCell ref="B583:C583"/>
    <mergeCell ref="B584:C584"/>
    <mergeCell ref="B572:C572"/>
    <mergeCell ref="B573:C573"/>
    <mergeCell ref="B574:C574"/>
    <mergeCell ref="B578:C578"/>
    <mergeCell ref="B579:C579"/>
    <mergeCell ref="B567:C567"/>
    <mergeCell ref="B568:C568"/>
    <mergeCell ref="B569:C569"/>
    <mergeCell ref="B570:C570"/>
    <mergeCell ref="B571:C571"/>
    <mergeCell ref="B562:C562"/>
    <mergeCell ref="B563:C563"/>
    <mergeCell ref="B564:C564"/>
    <mergeCell ref="B565:C565"/>
    <mergeCell ref="B566:C566"/>
    <mergeCell ref="E524:G524"/>
    <mergeCell ref="E518:G518"/>
    <mergeCell ref="E519:G519"/>
    <mergeCell ref="E525:G525"/>
    <mergeCell ref="E526:G526"/>
    <mergeCell ref="E522:G522"/>
    <mergeCell ref="B560:C560"/>
    <mergeCell ref="B561:C561"/>
    <mergeCell ref="E520:G520"/>
    <mergeCell ref="E521:G521"/>
    <mergeCell ref="E529:G529"/>
    <mergeCell ref="E530:G530"/>
    <mergeCell ref="E527:G527"/>
    <mergeCell ref="E528:G528"/>
    <mergeCell ref="E538:G538"/>
    <mergeCell ref="E536:G536"/>
    <mergeCell ref="E537:G537"/>
    <mergeCell ref="E543:G543"/>
    <mergeCell ref="E550:G550"/>
    <mergeCell ref="E551:G551"/>
    <mergeCell ref="E548:G548"/>
    <mergeCell ref="E549:G549"/>
    <mergeCell ref="E546:G546"/>
    <mergeCell ref="E547:G547"/>
    <mergeCell ref="E510:G510"/>
    <mergeCell ref="E545:G545"/>
    <mergeCell ref="E539:G539"/>
    <mergeCell ref="E540:G540"/>
    <mergeCell ref="E541:G541"/>
    <mergeCell ref="E542:G542"/>
    <mergeCell ref="E508:G508"/>
    <mergeCell ref="I508:J508"/>
    <mergeCell ref="K508:L508"/>
    <mergeCell ref="E509:G509"/>
    <mergeCell ref="E544:G544"/>
    <mergeCell ref="E511:G511"/>
    <mergeCell ref="E534:G534"/>
    <mergeCell ref="E535:G535"/>
    <mergeCell ref="E517:G517"/>
    <mergeCell ref="E533:G533"/>
    <mergeCell ref="E512:G512"/>
    <mergeCell ref="E513:G513"/>
    <mergeCell ref="E514:G514"/>
    <mergeCell ref="E515:G515"/>
    <mergeCell ref="E516:G516"/>
    <mergeCell ref="E531:G531"/>
    <mergeCell ref="E532:G532"/>
    <mergeCell ref="E523:G523"/>
    <mergeCell ref="B493:C493"/>
    <mergeCell ref="B494:C494"/>
    <mergeCell ref="B499:C500"/>
    <mergeCell ref="D499:G499"/>
    <mergeCell ref="H499:H500"/>
    <mergeCell ref="D500:G500"/>
    <mergeCell ref="B488:C488"/>
    <mergeCell ref="B489:C489"/>
    <mergeCell ref="B490:C490"/>
    <mergeCell ref="B491:C491"/>
    <mergeCell ref="B492:C492"/>
    <mergeCell ref="B483:C483"/>
    <mergeCell ref="B484:C484"/>
    <mergeCell ref="B485:C485"/>
    <mergeCell ref="B486:C486"/>
    <mergeCell ref="B487:C487"/>
    <mergeCell ref="B475:C475"/>
    <mergeCell ref="B476:C476"/>
    <mergeCell ref="B477:C477"/>
    <mergeCell ref="B481:C481"/>
    <mergeCell ref="B482:C482"/>
    <mergeCell ref="B470:C470"/>
    <mergeCell ref="B471:C471"/>
    <mergeCell ref="B472:C472"/>
    <mergeCell ref="B473:C473"/>
    <mergeCell ref="B474:C474"/>
    <mergeCell ref="B465:C465"/>
    <mergeCell ref="B466:C466"/>
    <mergeCell ref="B467:C467"/>
    <mergeCell ref="B468:C468"/>
    <mergeCell ref="B469:C469"/>
    <mergeCell ref="E459:G459"/>
    <mergeCell ref="B463:C463"/>
    <mergeCell ref="B464:C464"/>
    <mergeCell ref="E457:G457"/>
    <mergeCell ref="E458:G458"/>
    <mergeCell ref="E455:G455"/>
    <mergeCell ref="E456:G456"/>
    <mergeCell ref="E453:G453"/>
    <mergeCell ref="E454:G454"/>
    <mergeCell ref="E451:G451"/>
    <mergeCell ref="E452:G452"/>
    <mergeCell ref="E449:G449"/>
    <mergeCell ref="E450:G450"/>
    <mergeCell ref="E447:G447"/>
    <mergeCell ref="E448:G448"/>
    <mergeCell ref="E445:G445"/>
    <mergeCell ref="E446:G446"/>
    <mergeCell ref="E443:G443"/>
    <mergeCell ref="E444:G444"/>
    <mergeCell ref="B437:C437"/>
    <mergeCell ref="B438:C438"/>
    <mergeCell ref="E442:G442"/>
    <mergeCell ref="I442:J442"/>
    <mergeCell ref="K442:L442"/>
    <mergeCell ref="B432:C432"/>
    <mergeCell ref="B433:C433"/>
    <mergeCell ref="B434:C434"/>
    <mergeCell ref="B435:C435"/>
    <mergeCell ref="B436:C436"/>
    <mergeCell ref="B427:C427"/>
    <mergeCell ref="B428:C428"/>
    <mergeCell ref="B429:C429"/>
    <mergeCell ref="B430:C430"/>
    <mergeCell ref="B431:C431"/>
    <mergeCell ref="B419:C419"/>
    <mergeCell ref="B420:C420"/>
    <mergeCell ref="B421:C421"/>
    <mergeCell ref="B425:C425"/>
    <mergeCell ref="B426:C426"/>
    <mergeCell ref="B414:C414"/>
    <mergeCell ref="B415:C415"/>
    <mergeCell ref="B416:C416"/>
    <mergeCell ref="B417:C417"/>
    <mergeCell ref="B418:C418"/>
    <mergeCell ref="B409:C409"/>
    <mergeCell ref="B410:C410"/>
    <mergeCell ref="B411:C411"/>
    <mergeCell ref="B412:C412"/>
    <mergeCell ref="B413:C413"/>
    <mergeCell ref="E403:G403"/>
    <mergeCell ref="B407:C407"/>
    <mergeCell ref="B408:C408"/>
    <mergeCell ref="E401:G401"/>
    <mergeCell ref="E402:G402"/>
    <mergeCell ref="E399:G399"/>
    <mergeCell ref="E400:G400"/>
    <mergeCell ref="E397:G397"/>
    <mergeCell ref="E398:G398"/>
    <mergeCell ref="E395:G395"/>
    <mergeCell ref="E396:G396"/>
    <mergeCell ref="E393:G393"/>
    <mergeCell ref="E394:G394"/>
    <mergeCell ref="E391:G391"/>
    <mergeCell ref="E392:G392"/>
    <mergeCell ref="E389:G389"/>
    <mergeCell ref="E390:G390"/>
    <mergeCell ref="E387:G387"/>
    <mergeCell ref="E388:G388"/>
    <mergeCell ref="B381:C381"/>
    <mergeCell ref="B382:C382"/>
    <mergeCell ref="E386:G386"/>
    <mergeCell ref="I386:J386"/>
    <mergeCell ref="K386:L386"/>
    <mergeCell ref="B376:C376"/>
    <mergeCell ref="B377:C377"/>
    <mergeCell ref="B378:C378"/>
    <mergeCell ref="B379:C379"/>
    <mergeCell ref="B380:C380"/>
    <mergeCell ref="B371:C371"/>
    <mergeCell ref="B372:C372"/>
    <mergeCell ref="B373:C373"/>
    <mergeCell ref="B374:C374"/>
    <mergeCell ref="B375:C375"/>
    <mergeCell ref="B363:C363"/>
    <mergeCell ref="B364:C364"/>
    <mergeCell ref="B365:C365"/>
    <mergeCell ref="B369:C369"/>
    <mergeCell ref="B370:C370"/>
    <mergeCell ref="B358:C358"/>
    <mergeCell ref="B359:C359"/>
    <mergeCell ref="B360:C360"/>
    <mergeCell ref="B361:C361"/>
    <mergeCell ref="B362:C362"/>
    <mergeCell ref="B353:C353"/>
    <mergeCell ref="B354:C354"/>
    <mergeCell ref="B355:C355"/>
    <mergeCell ref="B356:C356"/>
    <mergeCell ref="B357:C357"/>
    <mergeCell ref="E347:G347"/>
    <mergeCell ref="B351:C351"/>
    <mergeCell ref="B352:C352"/>
    <mergeCell ref="E345:G345"/>
    <mergeCell ref="E346:G346"/>
    <mergeCell ref="E343:G343"/>
    <mergeCell ref="E344:G344"/>
    <mergeCell ref="E341:G341"/>
    <mergeCell ref="E342:G342"/>
    <mergeCell ref="E339:G339"/>
    <mergeCell ref="E340:G340"/>
    <mergeCell ref="E337:G337"/>
    <mergeCell ref="E338:G338"/>
    <mergeCell ref="E335:G335"/>
    <mergeCell ref="E336:G336"/>
    <mergeCell ref="E333:G333"/>
    <mergeCell ref="E334:G334"/>
    <mergeCell ref="K330:L330"/>
    <mergeCell ref="E331:G331"/>
    <mergeCell ref="E332:G332"/>
    <mergeCell ref="B324:C324"/>
    <mergeCell ref="B325:C325"/>
    <mergeCell ref="B326:C326"/>
    <mergeCell ref="E330:G330"/>
    <mergeCell ref="I330:J330"/>
    <mergeCell ref="B319:C319"/>
    <mergeCell ref="B320:C320"/>
    <mergeCell ref="B321:C321"/>
    <mergeCell ref="B322:C322"/>
    <mergeCell ref="B323:C323"/>
    <mergeCell ref="B314:C314"/>
    <mergeCell ref="B315:C315"/>
    <mergeCell ref="B316:C316"/>
    <mergeCell ref="B317:C317"/>
    <mergeCell ref="B318:C318"/>
    <mergeCell ref="B313:C313"/>
    <mergeCell ref="B308:C308"/>
    <mergeCell ref="B309:C309"/>
    <mergeCell ref="B306:C306"/>
    <mergeCell ref="B307:C307"/>
    <mergeCell ref="B303:C303"/>
    <mergeCell ref="B304:C304"/>
    <mergeCell ref="B305:C305"/>
    <mergeCell ref="B298:C298"/>
    <mergeCell ref="B299:C299"/>
    <mergeCell ref="B300:C300"/>
    <mergeCell ref="B301:C301"/>
    <mergeCell ref="B302:C302"/>
    <mergeCell ref="E284:G284"/>
    <mergeCell ref="B295:C295"/>
    <mergeCell ref="B296:C296"/>
    <mergeCell ref="B297:C297"/>
    <mergeCell ref="E289:G289"/>
    <mergeCell ref="E290:G290"/>
    <mergeCell ref="E291:G291"/>
    <mergeCell ref="E286:G286"/>
    <mergeCell ref="E287:G287"/>
    <mergeCell ref="E288:G288"/>
    <mergeCell ref="E277:G277"/>
    <mergeCell ref="E278:G278"/>
    <mergeCell ref="E285:G285"/>
    <mergeCell ref="E279:G279"/>
    <mergeCell ref="E280:G280"/>
    <mergeCell ref="E281:G281"/>
    <mergeCell ref="E282:G282"/>
    <mergeCell ref="E283:G283"/>
    <mergeCell ref="E274:G274"/>
    <mergeCell ref="E275:G275"/>
    <mergeCell ref="E276:G276"/>
    <mergeCell ref="K274:L274"/>
    <mergeCell ref="B250:C250"/>
    <mergeCell ref="B251:C251"/>
    <mergeCell ref="B252:C252"/>
    <mergeCell ref="B253:C253"/>
    <mergeCell ref="B254:C254"/>
    <mergeCell ref="I274:J274"/>
    <mergeCell ref="C238:E238"/>
    <mergeCell ref="B247:C247"/>
    <mergeCell ref="B248:C248"/>
    <mergeCell ref="B249:C249"/>
    <mergeCell ref="B260:C260"/>
    <mergeCell ref="B261:C261"/>
    <mergeCell ref="J267:N270"/>
    <mergeCell ref="B268:C269"/>
    <mergeCell ref="H268:H269"/>
    <mergeCell ref="D269:G269"/>
    <mergeCell ref="D268:G268"/>
    <mergeCell ref="B255:C255"/>
    <mergeCell ref="B256:C256"/>
    <mergeCell ref="B257:C257"/>
    <mergeCell ref="B258:C258"/>
    <mergeCell ref="B259:C259"/>
    <mergeCell ref="C235:E235"/>
    <mergeCell ref="C236:E236"/>
    <mergeCell ref="C237:E237"/>
    <mergeCell ref="C232:E232"/>
    <mergeCell ref="C233:E233"/>
    <mergeCell ref="C234:E234"/>
    <mergeCell ref="C229:E229"/>
    <mergeCell ref="C230:E230"/>
    <mergeCell ref="C231:E231"/>
    <mergeCell ref="C226:E226"/>
    <mergeCell ref="C227:E227"/>
    <mergeCell ref="C228:E228"/>
    <mergeCell ref="C223:E223"/>
    <mergeCell ref="C224:E224"/>
    <mergeCell ref="C225:E225"/>
    <mergeCell ref="C220:E220"/>
    <mergeCell ref="C221:E221"/>
    <mergeCell ref="C222:E222"/>
    <mergeCell ref="C217:E217"/>
    <mergeCell ref="C218:E218"/>
    <mergeCell ref="C219:E219"/>
    <mergeCell ref="C214:E214"/>
    <mergeCell ref="C215:E215"/>
    <mergeCell ref="C216:E216"/>
    <mergeCell ref="C211:E211"/>
    <mergeCell ref="C212:E212"/>
    <mergeCell ref="C213:E213"/>
    <mergeCell ref="C208:E208"/>
    <mergeCell ref="C209:E209"/>
    <mergeCell ref="C210:E210"/>
    <mergeCell ref="C205:E205"/>
    <mergeCell ref="C206:E206"/>
    <mergeCell ref="C207:E207"/>
    <mergeCell ref="C202:E202"/>
    <mergeCell ref="C203:E203"/>
    <mergeCell ref="C204:E204"/>
    <mergeCell ref="B193:C193"/>
    <mergeCell ref="B194:C194"/>
    <mergeCell ref="B195:C195"/>
    <mergeCell ref="I200:K200"/>
    <mergeCell ref="C201:E201"/>
    <mergeCell ref="G201:H201"/>
    <mergeCell ref="B188:C188"/>
    <mergeCell ref="B189:C189"/>
    <mergeCell ref="B190:C190"/>
    <mergeCell ref="B191:C191"/>
    <mergeCell ref="B192:C192"/>
    <mergeCell ref="B184:C184"/>
    <mergeCell ref="B185:C185"/>
    <mergeCell ref="B186:C186"/>
    <mergeCell ref="B187:C187"/>
    <mergeCell ref="C141:E141"/>
    <mergeCell ref="C142:E142"/>
    <mergeCell ref="C143:E143"/>
    <mergeCell ref="C144:E144"/>
    <mergeCell ref="C145:E145"/>
    <mergeCell ref="C162:E162"/>
    <mergeCell ref="C147:E147"/>
    <mergeCell ref="C148:E148"/>
    <mergeCell ref="C151:E151"/>
    <mergeCell ref="C152:E152"/>
    <mergeCell ref="C153:E153"/>
    <mergeCell ref="C159:E159"/>
    <mergeCell ref="C160:E160"/>
    <mergeCell ref="C156:E156"/>
    <mergeCell ref="C157:E157"/>
    <mergeCell ref="B183:C183"/>
    <mergeCell ref="C172:E172"/>
    <mergeCell ref="B181:C181"/>
    <mergeCell ref="B182:C182"/>
    <mergeCell ref="G135:H135"/>
    <mergeCell ref="C155:E155"/>
    <mergeCell ref="C167:E167"/>
    <mergeCell ref="C168:E168"/>
    <mergeCell ref="C169:E169"/>
    <mergeCell ref="C170:E170"/>
    <mergeCell ref="C171:E171"/>
    <mergeCell ref="C138:E138"/>
    <mergeCell ref="C163:E163"/>
    <mergeCell ref="C164:E164"/>
    <mergeCell ref="C165:E165"/>
    <mergeCell ref="C166:E166"/>
    <mergeCell ref="C158:E158"/>
    <mergeCell ref="C161:E161"/>
    <mergeCell ref="C149:E149"/>
    <mergeCell ref="C150:E150"/>
    <mergeCell ref="C146:E146"/>
    <mergeCell ref="C154:E154"/>
    <mergeCell ref="C139:E139"/>
    <mergeCell ref="C140:E140"/>
    <mergeCell ref="I134:K134"/>
    <mergeCell ref="C135:E135"/>
    <mergeCell ref="C136:E136"/>
    <mergeCell ref="C137:E137"/>
    <mergeCell ref="C123:E123"/>
    <mergeCell ref="C124:E124"/>
    <mergeCell ref="C125:E125"/>
    <mergeCell ref="C126:E126"/>
    <mergeCell ref="I106:M109"/>
    <mergeCell ref="C118:E118"/>
    <mergeCell ref="C119:E119"/>
    <mergeCell ref="C120:E120"/>
    <mergeCell ref="C121:E121"/>
    <mergeCell ref="C122:E122"/>
    <mergeCell ref="C113:E113"/>
    <mergeCell ref="C114:E114"/>
    <mergeCell ref="C115:E115"/>
    <mergeCell ref="C116:E116"/>
    <mergeCell ref="C117:E117"/>
    <mergeCell ref="B107:C108"/>
    <mergeCell ref="D107:F107"/>
    <mergeCell ref="G107:G108"/>
    <mergeCell ref="D108:F108"/>
    <mergeCell ref="G112:I112"/>
    <mergeCell ref="C93:E93"/>
    <mergeCell ref="C94:E94"/>
    <mergeCell ref="C95:E95"/>
    <mergeCell ref="C96:E96"/>
    <mergeCell ref="C97:E97"/>
    <mergeCell ref="C70:E70"/>
    <mergeCell ref="C71:E71"/>
    <mergeCell ref="C72:E72"/>
    <mergeCell ref="C73:E73"/>
    <mergeCell ref="C92:E92"/>
    <mergeCell ref="C86:E86"/>
    <mergeCell ref="C87:E87"/>
    <mergeCell ref="C88:E88"/>
    <mergeCell ref="C89:E89"/>
    <mergeCell ref="C90:E90"/>
    <mergeCell ref="C91:E91"/>
    <mergeCell ref="C80:E80"/>
    <mergeCell ref="C81:E81"/>
    <mergeCell ref="C82:E82"/>
    <mergeCell ref="C83:E83"/>
    <mergeCell ref="C84:E84"/>
    <mergeCell ref="C85:E85"/>
    <mergeCell ref="C74:E74"/>
    <mergeCell ref="C75:E75"/>
    <mergeCell ref="C76:E76"/>
    <mergeCell ref="C77:E77"/>
    <mergeCell ref="C78:E78"/>
    <mergeCell ref="C79:E79"/>
    <mergeCell ref="G65:I65"/>
    <mergeCell ref="C66:E66"/>
    <mergeCell ref="C67:E67"/>
    <mergeCell ref="C68:E68"/>
    <mergeCell ref="C69:E69"/>
    <mergeCell ref="C22:E22"/>
    <mergeCell ref="C52:E52"/>
    <mergeCell ref="C53:E53"/>
    <mergeCell ref="C54:E54"/>
    <mergeCell ref="C55:E55"/>
    <mergeCell ref="C56:E56"/>
    <mergeCell ref="C47:E47"/>
    <mergeCell ref="C48:E48"/>
    <mergeCell ref="C49:E49"/>
    <mergeCell ref="C50:E50"/>
    <mergeCell ref="C51:E51"/>
    <mergeCell ref="I14:M17"/>
    <mergeCell ref="G42:I42"/>
    <mergeCell ref="C43:E43"/>
    <mergeCell ref="C44:E44"/>
    <mergeCell ref="C45:E45"/>
    <mergeCell ref="C46:E46"/>
    <mergeCell ref="B15:C16"/>
    <mergeCell ref="D15:F15"/>
    <mergeCell ref="G15:G16"/>
    <mergeCell ref="D16:F16"/>
    <mergeCell ref="C21:E21"/>
    <mergeCell ref="C33:E33"/>
    <mergeCell ref="C34:E34"/>
    <mergeCell ref="G20:I20"/>
    <mergeCell ref="C27:E27"/>
    <mergeCell ref="C28:E28"/>
    <mergeCell ref="C29:E29"/>
    <mergeCell ref="C30:E30"/>
    <mergeCell ref="C23:E23"/>
    <mergeCell ref="C24:E24"/>
    <mergeCell ref="C25:E25"/>
    <mergeCell ref="C26:E26"/>
    <mergeCell ref="C31:E31"/>
    <mergeCell ref="C32:E32"/>
    <mergeCell ref="B857:C858"/>
    <mergeCell ref="D857:G857"/>
    <mergeCell ref="H857:H858"/>
    <mergeCell ref="D858:G858"/>
    <mergeCell ref="E863:G863"/>
    <mergeCell ref="I863:J863"/>
    <mergeCell ref="K863:L863"/>
    <mergeCell ref="E864:G864"/>
    <mergeCell ref="E865:G865"/>
    <mergeCell ref="E866:G866"/>
    <mergeCell ref="E867:G867"/>
    <mergeCell ref="E868:G868"/>
    <mergeCell ref="E869:G869"/>
    <mergeCell ref="E870:G870"/>
    <mergeCell ref="E871:G871"/>
    <mergeCell ref="E872:G872"/>
    <mergeCell ref="E873:G873"/>
    <mergeCell ref="E874:G874"/>
    <mergeCell ref="E875:G875"/>
    <mergeCell ref="E876:G876"/>
    <mergeCell ref="E877:G877"/>
    <mergeCell ref="E878:G878"/>
    <mergeCell ref="E879:G879"/>
    <mergeCell ref="E880:G880"/>
    <mergeCell ref="E881:G881"/>
    <mergeCell ref="E882:G882"/>
    <mergeCell ref="E883:G883"/>
    <mergeCell ref="E884:G884"/>
    <mergeCell ref="E885:G885"/>
    <mergeCell ref="E886:G886"/>
    <mergeCell ref="E887:G887"/>
    <mergeCell ref="E888:G888"/>
    <mergeCell ref="E889:G889"/>
    <mergeCell ref="E890:G890"/>
    <mergeCell ref="E891:G891"/>
    <mergeCell ref="E892:G892"/>
    <mergeCell ref="E893:G893"/>
    <mergeCell ref="E894:G894"/>
    <mergeCell ref="E895:G895"/>
    <mergeCell ref="E896:G896"/>
    <mergeCell ref="E897:G897"/>
    <mergeCell ref="E898:G898"/>
    <mergeCell ref="E899:G899"/>
    <mergeCell ref="E900:G900"/>
    <mergeCell ref="E901:G901"/>
    <mergeCell ref="E902:G902"/>
    <mergeCell ref="E903:G903"/>
    <mergeCell ref="E904:G904"/>
    <mergeCell ref="E905:G905"/>
    <mergeCell ref="E906:G906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E951:G951"/>
    <mergeCell ref="I951:J951"/>
    <mergeCell ref="K951:L951"/>
    <mergeCell ref="E952:G952"/>
    <mergeCell ref="E953:G953"/>
    <mergeCell ref="E954:G954"/>
    <mergeCell ref="E955:G955"/>
    <mergeCell ref="E956:G956"/>
    <mergeCell ref="E957:G957"/>
    <mergeCell ref="E958:G958"/>
    <mergeCell ref="E959:G959"/>
    <mergeCell ref="E960:G960"/>
    <mergeCell ref="E961:G961"/>
    <mergeCell ref="E962:G962"/>
    <mergeCell ref="E963:G963"/>
    <mergeCell ref="E964:G964"/>
    <mergeCell ref="E965:G965"/>
    <mergeCell ref="E966:G966"/>
    <mergeCell ref="E967:G967"/>
    <mergeCell ref="E968:G968"/>
    <mergeCell ref="E969:G969"/>
    <mergeCell ref="E970:G970"/>
    <mergeCell ref="E971:G971"/>
    <mergeCell ref="E972:G972"/>
    <mergeCell ref="E973:G973"/>
    <mergeCell ref="E974:G974"/>
    <mergeCell ref="E975:G975"/>
    <mergeCell ref="E976:G976"/>
    <mergeCell ref="E977:G977"/>
    <mergeCell ref="E978:G978"/>
    <mergeCell ref="E979:G979"/>
    <mergeCell ref="E980:G980"/>
    <mergeCell ref="E981:G981"/>
    <mergeCell ref="E982:G982"/>
    <mergeCell ref="E983:G983"/>
    <mergeCell ref="E984:G984"/>
    <mergeCell ref="E985:G985"/>
    <mergeCell ref="E986:G986"/>
    <mergeCell ref="E987:G987"/>
    <mergeCell ref="E988:G988"/>
    <mergeCell ref="E989:G989"/>
    <mergeCell ref="E990:G990"/>
    <mergeCell ref="E991:G991"/>
    <mergeCell ref="E992:G992"/>
    <mergeCell ref="E993:G993"/>
    <mergeCell ref="E994:G994"/>
    <mergeCell ref="B1000:C1000"/>
    <mergeCell ref="B1001:C1001"/>
    <mergeCell ref="B1002:C1002"/>
    <mergeCell ref="B1003:C1003"/>
    <mergeCell ref="B1004:C1004"/>
    <mergeCell ref="B1005:C1005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E1039:G1039"/>
    <mergeCell ref="I1039:J1039"/>
    <mergeCell ref="K1039:L1039"/>
    <mergeCell ref="E1040:G1040"/>
    <mergeCell ref="E1041:G1041"/>
    <mergeCell ref="E1042:G1042"/>
    <mergeCell ref="E1043:G1043"/>
    <mergeCell ref="E1044:G1044"/>
    <mergeCell ref="E1045:G1045"/>
    <mergeCell ref="E1046:G1046"/>
    <mergeCell ref="E1047:G1047"/>
    <mergeCell ref="E1048:G1048"/>
    <mergeCell ref="E1049:G1049"/>
    <mergeCell ref="E1050:G1050"/>
    <mergeCell ref="E1051:G1051"/>
    <mergeCell ref="E1052:G1052"/>
    <mergeCell ref="E1053:G1053"/>
    <mergeCell ref="E1054:G1054"/>
    <mergeCell ref="E1055:G1055"/>
    <mergeCell ref="E1056:G1056"/>
    <mergeCell ref="E1057:G1057"/>
    <mergeCell ref="E1058:G1058"/>
    <mergeCell ref="E1059:G1059"/>
    <mergeCell ref="E1060:G1060"/>
    <mergeCell ref="E1061:G1061"/>
    <mergeCell ref="E1062:G1062"/>
    <mergeCell ref="E1063:G1063"/>
    <mergeCell ref="E1064:G1064"/>
    <mergeCell ref="E1065:G1065"/>
    <mergeCell ref="E1066:G1066"/>
    <mergeCell ref="E1067:G1067"/>
    <mergeCell ref="E1068:G1068"/>
    <mergeCell ref="E1069:G1069"/>
    <mergeCell ref="E1070:G1070"/>
    <mergeCell ref="E1071:G1071"/>
    <mergeCell ref="E1072:G1072"/>
    <mergeCell ref="E1073:G1073"/>
    <mergeCell ref="E1074:G1074"/>
    <mergeCell ref="E1075:G1075"/>
    <mergeCell ref="E1076:G1076"/>
    <mergeCell ref="E1077:G1077"/>
    <mergeCell ref="E1078:G1078"/>
    <mergeCell ref="E1079:G1079"/>
    <mergeCell ref="E1080:G1080"/>
    <mergeCell ref="E1081:G1081"/>
    <mergeCell ref="E1082:G1082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8:C1108"/>
    <mergeCell ref="B1118:C1118"/>
    <mergeCell ref="B1119:C1119"/>
    <mergeCell ref="B1120:C1120"/>
    <mergeCell ref="B1121:C1121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</mergeCells>
  <conditionalFormatting sqref="M22:M34">
    <cfRule type="cellIs" dxfId="261" priority="67" operator="equal">
      <formula>"C"</formula>
    </cfRule>
    <cfRule type="cellIs" dxfId="260" priority="68" operator="equal">
      <formula>"B"</formula>
    </cfRule>
    <cfRule type="cellIs" dxfId="259" priority="69" operator="equal">
      <formula>"A"</formula>
    </cfRule>
  </conditionalFormatting>
  <conditionalFormatting sqref="M44:M56">
    <cfRule type="cellIs" dxfId="258" priority="64" operator="equal">
      <formula>"C"</formula>
    </cfRule>
    <cfRule type="cellIs" dxfId="257" priority="65" operator="equal">
      <formula>"B"</formula>
    </cfRule>
    <cfRule type="cellIs" dxfId="256" priority="66" operator="equal">
      <formula>"A"</formula>
    </cfRule>
  </conditionalFormatting>
  <conditionalFormatting sqref="M67:M97">
    <cfRule type="cellIs" dxfId="255" priority="61" operator="equal">
      <formula>"C"</formula>
    </cfRule>
    <cfRule type="cellIs" dxfId="254" priority="62" operator="equal">
      <formula>"B"</formula>
    </cfRule>
    <cfRule type="cellIs" dxfId="253" priority="63" operator="equal">
      <formula>"A"</formula>
    </cfRule>
  </conditionalFormatting>
  <conditionalFormatting sqref="M114">
    <cfRule type="expression" dxfId="252" priority="58">
      <formula>M114&lt;3</formula>
    </cfRule>
    <cfRule type="expression" dxfId="251" priority="59">
      <formula>M114&lt;=6</formula>
    </cfRule>
    <cfRule type="expression" dxfId="250" priority="60">
      <formula>M114&gt;6</formula>
    </cfRule>
  </conditionalFormatting>
  <conditionalFormatting sqref="M115:M126">
    <cfRule type="expression" dxfId="249" priority="55">
      <formula>M115&lt;3</formula>
    </cfRule>
    <cfRule type="expression" dxfId="248" priority="56">
      <formula>M115&lt;=6</formula>
    </cfRule>
    <cfRule type="expression" dxfId="247" priority="57">
      <formula>M115&gt;6</formula>
    </cfRule>
  </conditionalFormatting>
  <conditionalFormatting sqref="O136:O172">
    <cfRule type="expression" dxfId="246" priority="52">
      <formula>O136&lt;3</formula>
    </cfRule>
    <cfRule type="expression" dxfId="245" priority="53">
      <formula>O136&lt;=6</formula>
    </cfRule>
    <cfRule type="expression" dxfId="244" priority="54">
      <formula>O136&gt;6</formula>
    </cfRule>
  </conditionalFormatting>
  <conditionalFormatting sqref="G182:G195">
    <cfRule type="expression" dxfId="243" priority="49">
      <formula>G182&lt;3</formula>
    </cfRule>
    <cfRule type="expression" dxfId="242" priority="50">
      <formula>G182&lt;=6</formula>
    </cfRule>
    <cfRule type="expression" dxfId="241" priority="51">
      <formula>G182&gt;6</formula>
    </cfRule>
  </conditionalFormatting>
  <conditionalFormatting sqref="G197">
    <cfRule type="expression" dxfId="240" priority="46">
      <formula>G197&lt;3</formula>
    </cfRule>
    <cfRule type="expression" dxfId="239" priority="47">
      <formula>G197&lt;=6</formula>
    </cfRule>
    <cfRule type="expression" dxfId="238" priority="48">
      <formula>G197&gt;6</formula>
    </cfRule>
  </conditionalFormatting>
  <conditionalFormatting sqref="O202:O238">
    <cfRule type="expression" dxfId="237" priority="43">
      <formula>O202&lt;3</formula>
    </cfRule>
    <cfRule type="expression" dxfId="236" priority="44">
      <formula>O202&lt;=6</formula>
    </cfRule>
    <cfRule type="expression" dxfId="235" priority="45">
      <formula>O202&gt;6</formula>
    </cfRule>
  </conditionalFormatting>
  <conditionalFormatting sqref="G248:G261">
    <cfRule type="expression" dxfId="234" priority="40">
      <formula>G248&lt;3</formula>
    </cfRule>
    <cfRule type="expression" dxfId="233" priority="41">
      <formula>G248&lt;=6</formula>
    </cfRule>
    <cfRule type="expression" dxfId="232" priority="42">
      <formula>G248&gt;6</formula>
    </cfRule>
  </conditionalFormatting>
  <conditionalFormatting sqref="G263">
    <cfRule type="expression" dxfId="231" priority="37">
      <formula>G263&lt;3</formula>
    </cfRule>
    <cfRule type="expression" dxfId="230" priority="38">
      <formula>G263&lt;=6</formula>
    </cfRule>
    <cfRule type="expression" dxfId="229" priority="39">
      <formula>G263&gt;6</formula>
    </cfRule>
  </conditionalFormatting>
  <conditionalFormatting sqref="O275:O291">
    <cfRule type="expression" dxfId="228" priority="34">
      <formula>O275&gt;20%</formula>
    </cfRule>
    <cfRule type="expression" dxfId="227" priority="35">
      <formula>O275&gt;=10%</formula>
    </cfRule>
    <cfRule type="expression" dxfId="226" priority="36">
      <formula>O275&lt;10%</formula>
    </cfRule>
  </conditionalFormatting>
  <conditionalFormatting sqref="D296:D309">
    <cfRule type="expression" dxfId="225" priority="31">
      <formula>D296&gt;20%</formula>
    </cfRule>
    <cfRule type="expression" dxfId="224" priority="32">
      <formula>D296&gt;=10%</formula>
    </cfRule>
    <cfRule type="expression" dxfId="223" priority="33">
      <formula>D296&lt;10%</formula>
    </cfRule>
  </conditionalFormatting>
  <conditionalFormatting sqref="D314:D326">
    <cfRule type="expression" dxfId="222" priority="28">
      <formula>D314&gt;20%</formula>
    </cfRule>
    <cfRule type="expression" dxfId="221" priority="29">
      <formula>D314&gt;=10%</formula>
    </cfRule>
    <cfRule type="expression" dxfId="220" priority="30">
      <formula>D314&lt;10%</formula>
    </cfRule>
  </conditionalFormatting>
  <conditionalFormatting sqref="O331:O347">
    <cfRule type="expression" dxfId="219" priority="25">
      <formula>O331&gt;20%</formula>
    </cfRule>
    <cfRule type="expression" dxfId="218" priority="26">
      <formula>O331&gt;=10%</formula>
    </cfRule>
    <cfRule type="expression" dxfId="217" priority="27">
      <formula>O331&lt;10%</formula>
    </cfRule>
  </conditionalFormatting>
  <conditionalFormatting sqref="D352:D365">
    <cfRule type="expression" dxfId="216" priority="22">
      <formula>D352&gt;20%</formula>
    </cfRule>
    <cfRule type="expression" dxfId="215" priority="23">
      <formula>D352&gt;=10%</formula>
    </cfRule>
    <cfRule type="expression" dxfId="214" priority="24">
      <formula>D352&lt;10%</formula>
    </cfRule>
  </conditionalFormatting>
  <conditionalFormatting sqref="D370:D382">
    <cfRule type="expression" dxfId="213" priority="19">
      <formula>D370&gt;20%</formula>
    </cfRule>
    <cfRule type="expression" dxfId="212" priority="20">
      <formula>D370&gt;=10%</formula>
    </cfRule>
    <cfRule type="expression" dxfId="211" priority="21">
      <formula>D370&lt;10%</formula>
    </cfRule>
  </conditionalFormatting>
  <conditionalFormatting sqref="O387:O403">
    <cfRule type="expression" dxfId="210" priority="16">
      <formula>O387&gt;20%</formula>
    </cfRule>
    <cfRule type="expression" dxfId="209" priority="17">
      <formula>O387&gt;=10%</formula>
    </cfRule>
    <cfRule type="expression" dxfId="208" priority="18">
      <formula>O387&lt;10%</formula>
    </cfRule>
  </conditionalFormatting>
  <conditionalFormatting sqref="D408:D421">
    <cfRule type="expression" dxfId="207" priority="13">
      <formula>D408&gt;20%</formula>
    </cfRule>
    <cfRule type="expression" dxfId="206" priority="14">
      <formula>D408&gt;=10%</formula>
    </cfRule>
    <cfRule type="expression" dxfId="205" priority="15">
      <formula>D408&lt;10%</formula>
    </cfRule>
  </conditionalFormatting>
  <conditionalFormatting sqref="D426:D438">
    <cfRule type="expression" dxfId="204" priority="10">
      <formula>D426&gt;20%</formula>
    </cfRule>
    <cfRule type="expression" dxfId="203" priority="11">
      <formula>D426&gt;=10%</formula>
    </cfRule>
    <cfRule type="expression" dxfId="202" priority="12">
      <formula>D426&lt;10%</formula>
    </cfRule>
  </conditionalFormatting>
  <conditionalFormatting sqref="O443:O459">
    <cfRule type="expression" dxfId="201" priority="7">
      <formula>O443&gt;20%</formula>
    </cfRule>
    <cfRule type="expression" dxfId="200" priority="8">
      <formula>O443&gt;=10%</formula>
    </cfRule>
    <cfRule type="expression" dxfId="199" priority="9">
      <formula>O443&lt;10%</formula>
    </cfRule>
  </conditionalFormatting>
  <conditionalFormatting sqref="D464:D477">
    <cfRule type="expression" dxfId="198" priority="4">
      <formula>D464&gt;20%</formula>
    </cfRule>
    <cfRule type="expression" dxfId="197" priority="5">
      <formula>D464&gt;=10%</formula>
    </cfRule>
    <cfRule type="expression" dxfId="196" priority="6">
      <formula>D464&lt;10%</formula>
    </cfRule>
  </conditionalFormatting>
  <conditionalFormatting sqref="D482:D494">
    <cfRule type="expression" dxfId="195" priority="1">
      <formula>D482&gt;20%</formula>
    </cfRule>
    <cfRule type="expression" dxfId="194" priority="2">
      <formula>D482&gt;=10%</formula>
    </cfRule>
    <cfRule type="expression" dxfId="193" priority="3">
      <formula>D482&lt;10%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2:M1654"/>
  <sheetViews>
    <sheetView showGridLines="0" workbookViewId="0"/>
  </sheetViews>
  <sheetFormatPr baseColWidth="10" defaultRowHeight="12" x14ac:dyDescent="0.2"/>
  <cols>
    <col min="1" max="1" width="3.140625" style="42" customWidth="1"/>
    <col min="2" max="16384" width="11.42578125" style="42"/>
  </cols>
  <sheetData>
    <row r="2" spans="2:8" ht="18.75" x14ac:dyDescent="0.2">
      <c r="B2" s="40" t="s">
        <v>1020</v>
      </c>
    </row>
    <row r="4" spans="2:8" s="5" customFormat="1" x14ac:dyDescent="0.25"/>
    <row r="5" spans="2:8" s="5" customFormat="1" x14ac:dyDescent="0.25"/>
    <row r="6" spans="2:8" s="5" customFormat="1" x14ac:dyDescent="0.25"/>
    <row r="7" spans="2:8" s="5" customFormat="1" x14ac:dyDescent="0.25"/>
    <row r="8" spans="2:8" s="5" customFormat="1" x14ac:dyDescent="0.25"/>
    <row r="9" spans="2:8" s="5" customFormat="1" x14ac:dyDescent="0.25"/>
    <row r="10" spans="2:8" x14ac:dyDescent="0.2">
      <c r="B10" s="15" t="s">
        <v>1022</v>
      </c>
      <c r="C10" s="5"/>
      <c r="D10" s="5"/>
      <c r="E10" s="5"/>
      <c r="F10" s="5"/>
      <c r="G10" s="5"/>
    </row>
    <row r="11" spans="2:8" ht="12.75" thickBot="1" x14ac:dyDescent="0.25">
      <c r="B11" s="5"/>
      <c r="C11" s="5"/>
      <c r="D11" s="5"/>
      <c r="E11" s="5"/>
      <c r="F11" s="5"/>
      <c r="G11" s="5"/>
    </row>
    <row r="12" spans="2:8" x14ac:dyDescent="0.2">
      <c r="B12" s="8"/>
      <c r="C12" s="9"/>
      <c r="D12" s="9"/>
      <c r="E12" s="9"/>
      <c r="F12" s="9"/>
      <c r="G12" s="9"/>
      <c r="H12" s="10"/>
    </row>
    <row r="13" spans="2:8" ht="15.75" customHeight="1" thickBot="1" x14ac:dyDescent="0.25">
      <c r="B13" s="160" t="s">
        <v>1024</v>
      </c>
      <c r="C13" s="161"/>
      <c r="D13" s="158" t="s">
        <v>1023</v>
      </c>
      <c r="E13" s="158"/>
      <c r="F13" s="158"/>
      <c r="G13" s="158"/>
      <c r="H13" s="154" t="s">
        <v>35</v>
      </c>
    </row>
    <row r="14" spans="2:8" x14ac:dyDescent="0.2">
      <c r="B14" s="160"/>
      <c r="C14" s="161"/>
      <c r="D14" s="157" t="s">
        <v>1025</v>
      </c>
      <c r="E14" s="157"/>
      <c r="F14" s="157"/>
      <c r="G14" s="157"/>
      <c r="H14" s="154"/>
    </row>
    <row r="15" spans="2:8" ht="12.75" thickBot="1" x14ac:dyDescent="0.25">
      <c r="B15" s="11"/>
      <c r="C15" s="12"/>
      <c r="D15" s="12"/>
      <c r="E15" s="12"/>
      <c r="F15" s="12"/>
      <c r="G15" s="12"/>
      <c r="H15" s="13"/>
    </row>
    <row r="17" spans="2:9" x14ac:dyDescent="0.2">
      <c r="B17" s="64" t="s">
        <v>1026</v>
      </c>
    </row>
    <row r="19" spans="2:9" s="65" customFormat="1" ht="36" x14ac:dyDescent="0.25">
      <c r="B19" s="72" t="s">
        <v>1311</v>
      </c>
      <c r="C19" s="167" t="s">
        <v>1027</v>
      </c>
      <c r="D19" s="169"/>
      <c r="E19" s="168"/>
      <c r="F19" s="72" t="s">
        <v>1312</v>
      </c>
      <c r="G19" s="72" t="s">
        <v>1028</v>
      </c>
      <c r="H19" s="72" t="s">
        <v>1029</v>
      </c>
      <c r="I19" s="72" t="s">
        <v>1030</v>
      </c>
    </row>
    <row r="20" spans="2:9" x14ac:dyDescent="0.2">
      <c r="B20" s="17">
        <v>348808</v>
      </c>
      <c r="C20" s="149" t="s">
        <v>108</v>
      </c>
      <c r="D20" s="170"/>
      <c r="E20" s="150"/>
      <c r="F20" s="57">
        <v>906</v>
      </c>
      <c r="G20" s="57">
        <v>816</v>
      </c>
      <c r="H20" s="57">
        <v>-90</v>
      </c>
      <c r="I20" s="67" t="s">
        <v>1015</v>
      </c>
    </row>
    <row r="21" spans="2:9" x14ac:dyDescent="0.2">
      <c r="B21" s="17">
        <v>348802</v>
      </c>
      <c r="C21" s="149" t="s">
        <v>328</v>
      </c>
      <c r="D21" s="170"/>
      <c r="E21" s="150"/>
      <c r="F21" s="57">
        <v>867</v>
      </c>
      <c r="G21" s="57">
        <v>867</v>
      </c>
      <c r="H21" s="57">
        <v>0</v>
      </c>
      <c r="I21" s="67" t="s">
        <v>1014</v>
      </c>
    </row>
    <row r="22" spans="2:9" x14ac:dyDescent="0.2">
      <c r="B22" s="17">
        <v>348214</v>
      </c>
      <c r="C22" s="149" t="s">
        <v>183</v>
      </c>
      <c r="D22" s="170"/>
      <c r="E22" s="150"/>
      <c r="F22" s="57">
        <v>199</v>
      </c>
      <c r="G22" s="57">
        <v>180</v>
      </c>
      <c r="H22" s="57">
        <v>-19</v>
      </c>
      <c r="I22" s="67" t="s">
        <v>1015</v>
      </c>
    </row>
    <row r="23" spans="2:9" x14ac:dyDescent="0.2">
      <c r="B23" s="17">
        <v>348894</v>
      </c>
      <c r="C23" s="149" t="s">
        <v>269</v>
      </c>
      <c r="D23" s="170"/>
      <c r="E23" s="150"/>
      <c r="F23" s="57">
        <v>664</v>
      </c>
      <c r="G23" s="57">
        <v>664</v>
      </c>
      <c r="H23" s="57">
        <v>0</v>
      </c>
      <c r="I23" s="67" t="s">
        <v>1014</v>
      </c>
    </row>
    <row r="24" spans="2:9" x14ac:dyDescent="0.2">
      <c r="B24" s="17">
        <v>347820</v>
      </c>
      <c r="C24" s="149" t="s">
        <v>199</v>
      </c>
      <c r="D24" s="170"/>
      <c r="E24" s="150"/>
      <c r="F24" s="57">
        <v>128</v>
      </c>
      <c r="G24" s="57">
        <v>116</v>
      </c>
      <c r="H24" s="57">
        <v>-12</v>
      </c>
      <c r="I24" s="67" t="s">
        <v>1015</v>
      </c>
    </row>
    <row r="25" spans="2:9" x14ac:dyDescent="0.2">
      <c r="B25" s="17">
        <v>348591</v>
      </c>
      <c r="C25" s="149" t="s">
        <v>416</v>
      </c>
      <c r="D25" s="170"/>
      <c r="E25" s="150"/>
      <c r="F25" s="57">
        <v>820</v>
      </c>
      <c r="G25" s="57">
        <v>738</v>
      </c>
      <c r="H25" s="57">
        <v>-82</v>
      </c>
      <c r="I25" s="67" t="s">
        <v>1015</v>
      </c>
    </row>
    <row r="26" spans="2:9" x14ac:dyDescent="0.2">
      <c r="B26" s="17">
        <v>348651</v>
      </c>
      <c r="C26" s="149" t="s">
        <v>669</v>
      </c>
      <c r="D26" s="170"/>
      <c r="E26" s="150"/>
      <c r="F26" s="57">
        <v>267</v>
      </c>
      <c r="G26" s="57">
        <v>241</v>
      </c>
      <c r="H26" s="57">
        <v>-26</v>
      </c>
      <c r="I26" s="67" t="s">
        <v>1015</v>
      </c>
    </row>
    <row r="27" spans="2:9" x14ac:dyDescent="0.2">
      <c r="B27" s="17">
        <v>348641</v>
      </c>
      <c r="C27" s="149" t="s">
        <v>413</v>
      </c>
      <c r="D27" s="170"/>
      <c r="E27" s="150"/>
      <c r="F27" s="57">
        <v>957</v>
      </c>
      <c r="G27" s="57">
        <v>957</v>
      </c>
      <c r="H27" s="57">
        <v>0</v>
      </c>
      <c r="I27" s="67" t="s">
        <v>1014</v>
      </c>
    </row>
    <row r="28" spans="2:9" x14ac:dyDescent="0.2">
      <c r="B28" s="17">
        <v>347763</v>
      </c>
      <c r="C28" s="149" t="s">
        <v>156</v>
      </c>
      <c r="D28" s="170"/>
      <c r="E28" s="150"/>
      <c r="F28" s="57">
        <v>406</v>
      </c>
      <c r="G28" s="57">
        <v>406</v>
      </c>
      <c r="H28" s="57">
        <v>0</v>
      </c>
      <c r="I28" s="67" t="s">
        <v>1014</v>
      </c>
    </row>
    <row r="29" spans="2:9" x14ac:dyDescent="0.2">
      <c r="B29" s="17">
        <v>348531</v>
      </c>
      <c r="C29" s="149" t="s">
        <v>227</v>
      </c>
      <c r="D29" s="170"/>
      <c r="E29" s="150"/>
      <c r="F29" s="57">
        <v>12</v>
      </c>
      <c r="G29" s="57">
        <v>11</v>
      </c>
      <c r="H29" s="57">
        <v>-1</v>
      </c>
      <c r="I29" s="67" t="s">
        <v>1015</v>
      </c>
    </row>
    <row r="30" spans="2:9" x14ac:dyDescent="0.2">
      <c r="B30" s="17">
        <v>347886</v>
      </c>
      <c r="C30" s="149" t="s">
        <v>350</v>
      </c>
      <c r="D30" s="170"/>
      <c r="E30" s="150"/>
      <c r="F30" s="57">
        <v>344</v>
      </c>
      <c r="G30" s="57">
        <v>344</v>
      </c>
      <c r="H30" s="57">
        <v>0</v>
      </c>
      <c r="I30" s="67" t="s">
        <v>1014</v>
      </c>
    </row>
    <row r="31" spans="2:9" x14ac:dyDescent="0.2">
      <c r="B31" s="17">
        <v>347863</v>
      </c>
      <c r="C31" s="149" t="s">
        <v>207</v>
      </c>
      <c r="D31" s="170"/>
      <c r="E31" s="150"/>
      <c r="F31" s="57">
        <v>20</v>
      </c>
      <c r="G31" s="57">
        <v>20</v>
      </c>
      <c r="H31" s="57">
        <v>0</v>
      </c>
      <c r="I31" s="67" t="s">
        <v>1014</v>
      </c>
    </row>
    <row r="32" spans="2:9" x14ac:dyDescent="0.2">
      <c r="B32" s="17">
        <v>347801</v>
      </c>
      <c r="C32" s="149" t="s">
        <v>737</v>
      </c>
      <c r="D32" s="170"/>
      <c r="E32" s="150"/>
      <c r="F32" s="57">
        <v>314</v>
      </c>
      <c r="G32" s="57">
        <v>314</v>
      </c>
      <c r="H32" s="57">
        <v>0</v>
      </c>
      <c r="I32" s="67" t="s">
        <v>1014</v>
      </c>
    </row>
    <row r="33" spans="2:12" x14ac:dyDescent="0.2">
      <c r="B33" s="17">
        <v>348247</v>
      </c>
      <c r="C33" s="149" t="s">
        <v>272</v>
      </c>
      <c r="D33" s="170"/>
      <c r="E33" s="150"/>
      <c r="F33" s="57">
        <v>870</v>
      </c>
      <c r="G33" s="57">
        <v>696</v>
      </c>
      <c r="H33" s="57">
        <v>-174</v>
      </c>
      <c r="I33" s="67" t="s">
        <v>1015</v>
      </c>
    </row>
    <row r="34" spans="2:12" x14ac:dyDescent="0.2">
      <c r="B34" s="17">
        <v>348404</v>
      </c>
      <c r="C34" s="149" t="s">
        <v>274</v>
      </c>
      <c r="D34" s="170"/>
      <c r="E34" s="150"/>
      <c r="F34" s="57">
        <v>62</v>
      </c>
      <c r="G34" s="57">
        <v>62</v>
      </c>
      <c r="H34" s="57">
        <v>0</v>
      </c>
      <c r="I34" s="67" t="s">
        <v>1014</v>
      </c>
    </row>
    <row r="35" spans="2:12" x14ac:dyDescent="0.2">
      <c r="B35" s="17">
        <v>348397</v>
      </c>
      <c r="C35" s="149" t="s">
        <v>265</v>
      </c>
      <c r="D35" s="170"/>
      <c r="E35" s="150"/>
      <c r="F35" s="57">
        <v>419</v>
      </c>
      <c r="G35" s="57">
        <v>419</v>
      </c>
      <c r="H35" s="57">
        <v>0</v>
      </c>
      <c r="I35" s="67" t="s">
        <v>1014</v>
      </c>
    </row>
    <row r="36" spans="2:12" x14ac:dyDescent="0.2">
      <c r="B36" s="17">
        <v>348385</v>
      </c>
      <c r="C36" s="149" t="s">
        <v>367</v>
      </c>
      <c r="D36" s="170"/>
      <c r="E36" s="150"/>
      <c r="F36" s="57">
        <v>170</v>
      </c>
      <c r="G36" s="57">
        <v>170</v>
      </c>
      <c r="H36" s="57">
        <v>0</v>
      </c>
      <c r="I36" s="67" t="s">
        <v>1014</v>
      </c>
    </row>
    <row r="37" spans="2:12" x14ac:dyDescent="0.2">
      <c r="B37" s="17">
        <v>368051</v>
      </c>
      <c r="C37" s="149" t="s">
        <v>378</v>
      </c>
      <c r="D37" s="170"/>
      <c r="E37" s="150"/>
      <c r="F37" s="57">
        <v>50</v>
      </c>
      <c r="G37" s="57">
        <v>50</v>
      </c>
      <c r="H37" s="57">
        <v>0</v>
      </c>
      <c r="I37" s="67" t="s">
        <v>1014</v>
      </c>
    </row>
    <row r="38" spans="2:12" x14ac:dyDescent="0.2">
      <c r="B38" s="17">
        <v>348341</v>
      </c>
      <c r="C38" s="149" t="s">
        <v>83</v>
      </c>
      <c r="D38" s="170"/>
      <c r="E38" s="150"/>
      <c r="F38" s="57">
        <v>22</v>
      </c>
      <c r="G38" s="57">
        <v>22</v>
      </c>
      <c r="H38" s="57">
        <v>0</v>
      </c>
      <c r="I38" s="67" t="s">
        <v>1014</v>
      </c>
    </row>
    <row r="39" spans="2:12" x14ac:dyDescent="0.2">
      <c r="B39" s="17">
        <v>347995</v>
      </c>
      <c r="C39" s="149" t="s">
        <v>175</v>
      </c>
      <c r="D39" s="170"/>
      <c r="E39" s="150"/>
      <c r="F39" s="57">
        <v>16</v>
      </c>
      <c r="G39" s="57">
        <v>15</v>
      </c>
      <c r="H39" s="57">
        <v>-1</v>
      </c>
      <c r="I39" s="67" t="s">
        <v>1015</v>
      </c>
    </row>
    <row r="40" spans="2:12" x14ac:dyDescent="0.2">
      <c r="B40" s="17">
        <v>347673</v>
      </c>
      <c r="C40" s="149" t="s">
        <v>579</v>
      </c>
      <c r="D40" s="170"/>
      <c r="E40" s="150"/>
      <c r="F40" s="57">
        <v>805</v>
      </c>
      <c r="G40" s="57">
        <v>725</v>
      </c>
      <c r="H40" s="57">
        <v>-80</v>
      </c>
      <c r="I40" s="67" t="s">
        <v>1015</v>
      </c>
    </row>
    <row r="41" spans="2:12" x14ac:dyDescent="0.2">
      <c r="B41" s="17">
        <v>347635</v>
      </c>
      <c r="C41" s="149" t="s">
        <v>106</v>
      </c>
      <c r="D41" s="170"/>
      <c r="E41" s="150"/>
      <c r="F41" s="57">
        <v>437</v>
      </c>
      <c r="G41" s="57">
        <v>437</v>
      </c>
      <c r="H41" s="57">
        <v>0</v>
      </c>
      <c r="I41" s="67" t="s">
        <v>1014</v>
      </c>
    </row>
    <row r="42" spans="2:12" x14ac:dyDescent="0.2">
      <c r="B42" s="17">
        <v>347632</v>
      </c>
      <c r="C42" s="149" t="s">
        <v>104</v>
      </c>
      <c r="D42" s="170"/>
      <c r="E42" s="150"/>
      <c r="F42" s="57">
        <v>853</v>
      </c>
      <c r="G42" s="57">
        <v>683</v>
      </c>
      <c r="H42" s="57">
        <v>-170</v>
      </c>
      <c r="I42" s="67" t="s">
        <v>1015</v>
      </c>
    </row>
    <row r="43" spans="2:12" x14ac:dyDescent="0.2">
      <c r="B43" s="17">
        <v>348039</v>
      </c>
      <c r="C43" s="149" t="s">
        <v>264</v>
      </c>
      <c r="D43" s="170"/>
      <c r="E43" s="150"/>
      <c r="F43" s="57">
        <v>457</v>
      </c>
      <c r="G43" s="57">
        <v>457</v>
      </c>
      <c r="H43" s="57">
        <v>0</v>
      </c>
      <c r="I43" s="67" t="s">
        <v>1014</v>
      </c>
    </row>
    <row r="44" spans="2:12" x14ac:dyDescent="0.2">
      <c r="B44" s="17">
        <v>348134</v>
      </c>
      <c r="C44" s="149" t="s">
        <v>85</v>
      </c>
      <c r="D44" s="170"/>
      <c r="E44" s="150"/>
      <c r="F44" s="57">
        <v>745</v>
      </c>
      <c r="G44" s="57">
        <v>671</v>
      </c>
      <c r="H44" s="57">
        <v>-74</v>
      </c>
      <c r="I44" s="67" t="s">
        <v>1015</v>
      </c>
    </row>
    <row r="45" spans="2:12" x14ac:dyDescent="0.2">
      <c r="B45" s="17">
        <v>347584</v>
      </c>
      <c r="C45" s="149" t="s">
        <v>256</v>
      </c>
      <c r="D45" s="170"/>
      <c r="E45" s="150"/>
      <c r="F45" s="57">
        <v>746</v>
      </c>
      <c r="G45" s="57">
        <v>672</v>
      </c>
      <c r="H45" s="57">
        <v>-74</v>
      </c>
      <c r="I45" s="67" t="s">
        <v>1015</v>
      </c>
    </row>
    <row r="46" spans="2:12" ht="12.75" thickBot="1" x14ac:dyDescent="0.25"/>
    <row r="47" spans="2:12" ht="12.75" thickBot="1" x14ac:dyDescent="0.25">
      <c r="B47" s="46" t="s">
        <v>1032</v>
      </c>
      <c r="G47" s="69">
        <f>COUNTIFS(I20:I45,"SI")</f>
        <v>14</v>
      </c>
      <c r="L47" s="23" t="s">
        <v>41</v>
      </c>
    </row>
    <row r="48" spans="2:12" x14ac:dyDescent="0.2">
      <c r="B48" s="42" t="s">
        <v>1031</v>
      </c>
      <c r="L48" s="5"/>
    </row>
    <row r="49" spans="2:12" ht="12.75" thickBot="1" x14ac:dyDescent="0.25">
      <c r="L49" s="14" t="s">
        <v>1034</v>
      </c>
    </row>
    <row r="50" spans="2:12" ht="12.75" thickBot="1" x14ac:dyDescent="0.25">
      <c r="B50" s="46" t="s">
        <v>1033</v>
      </c>
      <c r="G50" s="68">
        <f>COUNTA(I20:I45)</f>
        <v>26</v>
      </c>
      <c r="L50" s="14" t="s">
        <v>896</v>
      </c>
    </row>
    <row r="51" spans="2:12" ht="12.75" thickBot="1" x14ac:dyDescent="0.25"/>
    <row r="52" spans="2:12" ht="12.75" thickBot="1" x14ac:dyDescent="0.25">
      <c r="B52" s="46" t="s">
        <v>1035</v>
      </c>
      <c r="G52" s="70">
        <f>G47/G50</f>
        <v>0.53846153846153844</v>
      </c>
    </row>
    <row r="54" spans="2:12" x14ac:dyDescent="0.2">
      <c r="B54" s="64" t="s">
        <v>1036</v>
      </c>
    </row>
    <row r="56" spans="2:12" s="65" customFormat="1" ht="36" x14ac:dyDescent="0.25">
      <c r="B56" s="72" t="s">
        <v>1311</v>
      </c>
      <c r="C56" s="167" t="s">
        <v>1027</v>
      </c>
      <c r="D56" s="169"/>
      <c r="E56" s="168"/>
      <c r="F56" s="167" t="s">
        <v>875</v>
      </c>
      <c r="G56" s="168"/>
      <c r="H56" s="72" t="s">
        <v>1312</v>
      </c>
      <c r="I56" s="72" t="s">
        <v>1028</v>
      </c>
      <c r="J56" s="72" t="s">
        <v>1029</v>
      </c>
      <c r="K56" s="72" t="s">
        <v>1030</v>
      </c>
    </row>
    <row r="57" spans="2:12" x14ac:dyDescent="0.2">
      <c r="B57" s="17">
        <v>368017</v>
      </c>
      <c r="C57" s="149" t="s">
        <v>812</v>
      </c>
      <c r="D57" s="170"/>
      <c r="E57" s="150"/>
      <c r="F57" s="51" t="s">
        <v>68</v>
      </c>
      <c r="G57" s="88"/>
      <c r="H57" s="57">
        <v>478</v>
      </c>
      <c r="I57" s="57">
        <v>383</v>
      </c>
      <c r="J57" s="57">
        <v>-95</v>
      </c>
      <c r="K57" s="67" t="s">
        <v>1015</v>
      </c>
    </row>
    <row r="58" spans="2:12" x14ac:dyDescent="0.2">
      <c r="B58" s="17">
        <v>362584</v>
      </c>
      <c r="C58" s="149" t="s">
        <v>622</v>
      </c>
      <c r="D58" s="170"/>
      <c r="E58" s="150"/>
      <c r="F58" s="51" t="s">
        <v>65</v>
      </c>
      <c r="G58" s="88"/>
      <c r="H58" s="57">
        <v>974</v>
      </c>
      <c r="I58" s="57">
        <v>780</v>
      </c>
      <c r="J58" s="57">
        <v>-194</v>
      </c>
      <c r="K58" s="67" t="s">
        <v>1015</v>
      </c>
    </row>
    <row r="59" spans="2:12" x14ac:dyDescent="0.2">
      <c r="B59" s="17">
        <v>348807</v>
      </c>
      <c r="C59" s="149" t="s">
        <v>99</v>
      </c>
      <c r="D59" s="170"/>
      <c r="E59" s="150"/>
      <c r="F59" s="51" t="s">
        <v>60</v>
      </c>
      <c r="G59" s="88"/>
      <c r="H59" s="57">
        <v>38</v>
      </c>
      <c r="I59" s="57">
        <v>35</v>
      </c>
      <c r="J59" s="57">
        <v>-3</v>
      </c>
      <c r="K59" s="67" t="s">
        <v>1015</v>
      </c>
    </row>
    <row r="60" spans="2:12" x14ac:dyDescent="0.2">
      <c r="B60" s="17">
        <v>364279</v>
      </c>
      <c r="C60" s="149" t="s">
        <v>841</v>
      </c>
      <c r="D60" s="170"/>
      <c r="E60" s="150"/>
      <c r="F60" s="51" t="s">
        <v>70</v>
      </c>
      <c r="G60" s="88"/>
      <c r="H60" s="57">
        <v>683</v>
      </c>
      <c r="I60" s="57">
        <v>683</v>
      </c>
      <c r="J60" s="57">
        <v>0</v>
      </c>
      <c r="K60" s="67" t="s">
        <v>1014</v>
      </c>
    </row>
    <row r="61" spans="2:12" x14ac:dyDescent="0.2">
      <c r="B61" s="17">
        <v>367836</v>
      </c>
      <c r="C61" s="149" t="s">
        <v>730</v>
      </c>
      <c r="D61" s="170"/>
      <c r="E61" s="150"/>
      <c r="F61" s="51" t="s">
        <v>60</v>
      </c>
      <c r="G61" s="88"/>
      <c r="H61" s="57">
        <v>928</v>
      </c>
      <c r="I61" s="57">
        <v>836</v>
      </c>
      <c r="J61" s="57">
        <v>-92</v>
      </c>
      <c r="K61" s="67" t="s">
        <v>1015</v>
      </c>
    </row>
    <row r="62" spans="2:12" x14ac:dyDescent="0.2">
      <c r="B62" s="17">
        <v>367835</v>
      </c>
      <c r="C62" s="149" t="s">
        <v>809</v>
      </c>
      <c r="D62" s="170"/>
      <c r="E62" s="150"/>
      <c r="F62" s="51" t="s">
        <v>60</v>
      </c>
      <c r="G62" s="88"/>
      <c r="H62" s="57">
        <v>870</v>
      </c>
      <c r="I62" s="57">
        <v>783</v>
      </c>
      <c r="J62" s="57">
        <v>-87</v>
      </c>
      <c r="K62" s="67" t="s">
        <v>1015</v>
      </c>
    </row>
    <row r="63" spans="2:12" x14ac:dyDescent="0.2">
      <c r="B63" s="17">
        <v>348438</v>
      </c>
      <c r="C63" s="149" t="s">
        <v>154</v>
      </c>
      <c r="D63" s="170"/>
      <c r="E63" s="150"/>
      <c r="F63" s="51" t="s">
        <v>60</v>
      </c>
      <c r="G63" s="88"/>
      <c r="H63" s="57">
        <v>340</v>
      </c>
      <c r="I63" s="57">
        <v>340</v>
      </c>
      <c r="J63" s="57">
        <v>0</v>
      </c>
      <c r="K63" s="67" t="s">
        <v>1014</v>
      </c>
    </row>
    <row r="64" spans="2:12" x14ac:dyDescent="0.2">
      <c r="B64" s="17">
        <v>348350</v>
      </c>
      <c r="C64" s="149" t="s">
        <v>618</v>
      </c>
      <c r="D64" s="170"/>
      <c r="E64" s="150"/>
      <c r="F64" s="51" t="s">
        <v>74</v>
      </c>
      <c r="G64" s="88"/>
      <c r="H64" s="57">
        <v>775</v>
      </c>
      <c r="I64" s="57">
        <v>775</v>
      </c>
      <c r="J64" s="57">
        <v>0</v>
      </c>
      <c r="K64" s="67" t="s">
        <v>1014</v>
      </c>
    </row>
    <row r="65" spans="2:11" x14ac:dyDescent="0.2">
      <c r="B65" s="17">
        <v>347694</v>
      </c>
      <c r="C65" s="149" t="s">
        <v>233</v>
      </c>
      <c r="D65" s="170"/>
      <c r="E65" s="150"/>
      <c r="F65" s="51" t="s">
        <v>103</v>
      </c>
      <c r="G65" s="88"/>
      <c r="H65" s="57">
        <v>479</v>
      </c>
      <c r="I65" s="57">
        <v>432</v>
      </c>
      <c r="J65" s="57">
        <v>-47</v>
      </c>
      <c r="K65" s="67" t="s">
        <v>1015</v>
      </c>
    </row>
    <row r="66" spans="2:11" x14ac:dyDescent="0.2">
      <c r="B66" s="17">
        <v>347711</v>
      </c>
      <c r="C66" s="149" t="s">
        <v>512</v>
      </c>
      <c r="D66" s="170"/>
      <c r="E66" s="150"/>
      <c r="F66" s="51" t="s">
        <v>70</v>
      </c>
      <c r="G66" s="88"/>
      <c r="H66" s="57">
        <v>633</v>
      </c>
      <c r="I66" s="57">
        <v>570</v>
      </c>
      <c r="J66" s="57">
        <v>-63</v>
      </c>
      <c r="K66" s="67" t="s">
        <v>1015</v>
      </c>
    </row>
    <row r="67" spans="2:11" x14ac:dyDescent="0.2">
      <c r="B67" s="17">
        <v>348310</v>
      </c>
      <c r="C67" s="149" t="s">
        <v>753</v>
      </c>
      <c r="D67" s="170"/>
      <c r="E67" s="150"/>
      <c r="F67" s="51" t="s">
        <v>60</v>
      </c>
      <c r="G67" s="88"/>
      <c r="H67" s="57">
        <v>943</v>
      </c>
      <c r="I67" s="57">
        <v>943</v>
      </c>
      <c r="J67" s="57">
        <v>0</v>
      </c>
      <c r="K67" s="67" t="s">
        <v>1014</v>
      </c>
    </row>
    <row r="68" spans="2:11" x14ac:dyDescent="0.2">
      <c r="B68" s="17">
        <v>348236</v>
      </c>
      <c r="C68" s="149" t="s">
        <v>376</v>
      </c>
      <c r="D68" s="170"/>
      <c r="E68" s="150"/>
      <c r="F68" s="51" t="s">
        <v>68</v>
      </c>
      <c r="G68" s="88"/>
      <c r="H68" s="57">
        <v>278</v>
      </c>
      <c r="I68" s="57">
        <v>223</v>
      </c>
      <c r="J68" s="57">
        <v>-55</v>
      </c>
      <c r="K68" s="67" t="s">
        <v>1015</v>
      </c>
    </row>
    <row r="69" spans="2:11" x14ac:dyDescent="0.2">
      <c r="B69" s="17">
        <v>369610</v>
      </c>
      <c r="C69" s="149" t="s">
        <v>715</v>
      </c>
      <c r="D69" s="170"/>
      <c r="E69" s="150"/>
      <c r="F69" s="51" t="s">
        <v>72</v>
      </c>
      <c r="G69" s="88"/>
      <c r="H69" s="57">
        <v>311</v>
      </c>
      <c r="I69" s="57">
        <v>311</v>
      </c>
      <c r="J69" s="57">
        <v>0</v>
      </c>
      <c r="K69" s="67" t="s">
        <v>1014</v>
      </c>
    </row>
    <row r="70" spans="2:11" x14ac:dyDescent="0.2">
      <c r="B70" s="17">
        <v>347647</v>
      </c>
      <c r="C70" s="149" t="s">
        <v>236</v>
      </c>
      <c r="D70" s="170"/>
      <c r="E70" s="150"/>
      <c r="F70" s="51" t="s">
        <v>103</v>
      </c>
      <c r="G70" s="88"/>
      <c r="H70" s="57">
        <v>379</v>
      </c>
      <c r="I70" s="57">
        <v>379</v>
      </c>
      <c r="J70" s="57">
        <v>0</v>
      </c>
      <c r="K70" s="67" t="s">
        <v>1014</v>
      </c>
    </row>
    <row r="71" spans="2:11" x14ac:dyDescent="0.2">
      <c r="B71" s="17">
        <v>348041</v>
      </c>
      <c r="C71" s="149" t="s">
        <v>370</v>
      </c>
      <c r="D71" s="170"/>
      <c r="E71" s="150"/>
      <c r="F71" s="51" t="s">
        <v>63</v>
      </c>
      <c r="G71" s="88"/>
      <c r="H71" s="57">
        <v>25</v>
      </c>
      <c r="I71" s="57">
        <v>23</v>
      </c>
      <c r="J71" s="57">
        <v>-2</v>
      </c>
      <c r="K71" s="67" t="s">
        <v>1015</v>
      </c>
    </row>
    <row r="72" spans="2:11" x14ac:dyDescent="0.2">
      <c r="B72" s="17">
        <v>348397</v>
      </c>
      <c r="C72" s="149" t="s">
        <v>265</v>
      </c>
      <c r="D72" s="170"/>
      <c r="E72" s="150"/>
      <c r="F72" s="51" t="s">
        <v>60</v>
      </c>
      <c r="G72" s="88"/>
      <c r="H72" s="57">
        <v>532</v>
      </c>
      <c r="I72" s="57">
        <v>532</v>
      </c>
      <c r="J72" s="57">
        <v>0</v>
      </c>
      <c r="K72" s="67" t="s">
        <v>1014</v>
      </c>
    </row>
    <row r="73" spans="2:11" x14ac:dyDescent="0.2">
      <c r="B73" s="17">
        <v>347613</v>
      </c>
      <c r="C73" s="149" t="s">
        <v>196</v>
      </c>
      <c r="D73" s="170"/>
      <c r="E73" s="150"/>
      <c r="F73" s="51" t="s">
        <v>103</v>
      </c>
      <c r="G73" s="88"/>
      <c r="H73" s="57">
        <v>549</v>
      </c>
      <c r="I73" s="57">
        <v>495</v>
      </c>
      <c r="J73" s="57">
        <v>-54</v>
      </c>
      <c r="K73" s="67" t="s">
        <v>1015</v>
      </c>
    </row>
    <row r="74" spans="2:11" x14ac:dyDescent="0.2">
      <c r="B74" s="17">
        <v>348818</v>
      </c>
      <c r="C74" s="149" t="s">
        <v>261</v>
      </c>
      <c r="D74" s="170"/>
      <c r="E74" s="150"/>
      <c r="F74" s="51" t="s">
        <v>60</v>
      </c>
      <c r="G74" s="88"/>
      <c r="H74" s="57">
        <v>365</v>
      </c>
      <c r="I74" s="57">
        <v>329</v>
      </c>
      <c r="J74" s="57">
        <v>-36</v>
      </c>
      <c r="K74" s="67" t="s">
        <v>1015</v>
      </c>
    </row>
    <row r="75" spans="2:11" x14ac:dyDescent="0.2">
      <c r="B75" s="17">
        <v>347742</v>
      </c>
      <c r="C75" s="149" t="s">
        <v>463</v>
      </c>
      <c r="D75" s="170"/>
      <c r="E75" s="150"/>
      <c r="F75" s="51" t="s">
        <v>103</v>
      </c>
      <c r="G75" s="88"/>
      <c r="H75" s="57">
        <v>422</v>
      </c>
      <c r="I75" s="57">
        <v>422</v>
      </c>
      <c r="J75" s="57">
        <v>0</v>
      </c>
      <c r="K75" s="67" t="s">
        <v>1014</v>
      </c>
    </row>
    <row r="76" spans="2:11" x14ac:dyDescent="0.2">
      <c r="B76" s="17">
        <v>348256</v>
      </c>
      <c r="C76" s="149" t="s">
        <v>377</v>
      </c>
      <c r="D76" s="170"/>
      <c r="E76" s="150"/>
      <c r="F76" s="51" t="s">
        <v>68</v>
      </c>
      <c r="G76" s="88"/>
      <c r="H76" s="57">
        <v>778</v>
      </c>
      <c r="I76" s="57">
        <v>778</v>
      </c>
      <c r="J76" s="57">
        <v>0</v>
      </c>
      <c r="K76" s="67" t="s">
        <v>1014</v>
      </c>
    </row>
    <row r="77" spans="2:11" x14ac:dyDescent="0.2">
      <c r="B77" s="17">
        <v>348814</v>
      </c>
      <c r="C77" s="149" t="s">
        <v>303</v>
      </c>
      <c r="D77" s="170"/>
      <c r="E77" s="150"/>
      <c r="F77" s="51" t="s">
        <v>60</v>
      </c>
      <c r="G77" s="88"/>
      <c r="H77" s="57">
        <v>221</v>
      </c>
      <c r="I77" s="57">
        <v>221</v>
      </c>
      <c r="J77" s="57">
        <v>0</v>
      </c>
      <c r="K77" s="67" t="s">
        <v>1014</v>
      </c>
    </row>
    <row r="78" spans="2:11" x14ac:dyDescent="0.2">
      <c r="B78" s="17">
        <v>348813</v>
      </c>
      <c r="C78" s="149" t="s">
        <v>188</v>
      </c>
      <c r="D78" s="170"/>
      <c r="E78" s="150"/>
      <c r="F78" s="51" t="s">
        <v>60</v>
      </c>
      <c r="G78" s="88"/>
      <c r="H78" s="57">
        <v>325</v>
      </c>
      <c r="I78" s="57">
        <v>293</v>
      </c>
      <c r="J78" s="57">
        <v>-32</v>
      </c>
      <c r="K78" s="67" t="s">
        <v>1015</v>
      </c>
    </row>
    <row r="79" spans="2:11" x14ac:dyDescent="0.2">
      <c r="B79" s="17">
        <v>348635</v>
      </c>
      <c r="C79" s="149" t="s">
        <v>227</v>
      </c>
      <c r="D79" s="170"/>
      <c r="E79" s="150"/>
      <c r="F79" s="51" t="s">
        <v>103</v>
      </c>
      <c r="G79" s="88"/>
      <c r="H79" s="57">
        <v>637</v>
      </c>
      <c r="I79" s="57">
        <v>574</v>
      </c>
      <c r="J79" s="57">
        <v>-63</v>
      </c>
      <c r="K79" s="67" t="s">
        <v>1015</v>
      </c>
    </row>
    <row r="80" spans="2:11" x14ac:dyDescent="0.2">
      <c r="B80" s="17">
        <v>347794</v>
      </c>
      <c r="C80" s="149" t="s">
        <v>761</v>
      </c>
      <c r="D80" s="170"/>
      <c r="E80" s="150"/>
      <c r="F80" s="51" t="s">
        <v>74</v>
      </c>
      <c r="G80" s="88"/>
      <c r="H80" s="57">
        <v>645</v>
      </c>
      <c r="I80" s="57">
        <v>581</v>
      </c>
      <c r="J80" s="57">
        <v>-64</v>
      </c>
      <c r="K80" s="67" t="s">
        <v>1015</v>
      </c>
    </row>
    <row r="81" spans="2:11" x14ac:dyDescent="0.2">
      <c r="B81" s="17">
        <v>348203</v>
      </c>
      <c r="C81" s="149" t="s">
        <v>591</v>
      </c>
      <c r="D81" s="170"/>
      <c r="E81" s="150"/>
      <c r="F81" s="51" t="s">
        <v>70</v>
      </c>
      <c r="G81" s="88"/>
      <c r="H81" s="57">
        <v>814</v>
      </c>
      <c r="I81" s="57">
        <v>814</v>
      </c>
      <c r="J81" s="57">
        <v>0</v>
      </c>
      <c r="K81" s="67" t="s">
        <v>1014</v>
      </c>
    </row>
    <row r="82" spans="2:11" x14ac:dyDescent="0.2">
      <c r="B82" s="17">
        <v>348846</v>
      </c>
      <c r="C82" s="149" t="s">
        <v>418</v>
      </c>
      <c r="D82" s="170"/>
      <c r="E82" s="150"/>
      <c r="F82" s="51" t="s">
        <v>65</v>
      </c>
      <c r="G82" s="88"/>
      <c r="H82" s="57">
        <v>911</v>
      </c>
      <c r="I82" s="57">
        <v>729</v>
      </c>
      <c r="J82" s="57">
        <v>-182</v>
      </c>
      <c r="K82" s="67" t="s">
        <v>1015</v>
      </c>
    </row>
    <row r="83" spans="2:11" x14ac:dyDescent="0.2">
      <c r="B83" s="17">
        <v>347730</v>
      </c>
      <c r="C83" s="149" t="s">
        <v>552</v>
      </c>
      <c r="D83" s="170"/>
      <c r="E83" s="150"/>
      <c r="F83" s="51" t="s">
        <v>103</v>
      </c>
      <c r="G83" s="88"/>
      <c r="H83" s="57">
        <v>93</v>
      </c>
      <c r="I83" s="57">
        <v>93</v>
      </c>
      <c r="J83" s="57">
        <v>0</v>
      </c>
      <c r="K83" s="67" t="s">
        <v>1014</v>
      </c>
    </row>
    <row r="84" spans="2:11" x14ac:dyDescent="0.2">
      <c r="B84" s="17">
        <v>347660</v>
      </c>
      <c r="C84" s="149" t="s">
        <v>634</v>
      </c>
      <c r="D84" s="170"/>
      <c r="E84" s="150"/>
      <c r="F84" s="51" t="s">
        <v>74</v>
      </c>
      <c r="G84" s="88"/>
      <c r="H84" s="57">
        <v>807</v>
      </c>
      <c r="I84" s="57">
        <v>807</v>
      </c>
      <c r="J84" s="57">
        <v>0</v>
      </c>
      <c r="K84" s="67" t="s">
        <v>1014</v>
      </c>
    </row>
    <row r="85" spans="2:11" x14ac:dyDescent="0.2">
      <c r="B85" s="17">
        <v>348315</v>
      </c>
      <c r="C85" s="149" t="s">
        <v>589</v>
      </c>
      <c r="D85" s="170"/>
      <c r="E85" s="150"/>
      <c r="F85" s="51" t="s">
        <v>151</v>
      </c>
      <c r="G85" s="88"/>
      <c r="H85" s="57">
        <v>59</v>
      </c>
      <c r="I85" s="57">
        <v>48</v>
      </c>
      <c r="J85" s="57">
        <v>-11</v>
      </c>
      <c r="K85" s="67" t="s">
        <v>1015</v>
      </c>
    </row>
    <row r="86" spans="2:11" x14ac:dyDescent="0.2">
      <c r="B86" s="17">
        <v>347876</v>
      </c>
      <c r="C86" s="149" t="s">
        <v>116</v>
      </c>
      <c r="D86" s="170"/>
      <c r="E86" s="150"/>
      <c r="F86" s="51" t="s">
        <v>76</v>
      </c>
      <c r="G86" s="88"/>
      <c r="H86" s="57">
        <v>817</v>
      </c>
      <c r="I86" s="57">
        <v>736</v>
      </c>
      <c r="J86" s="57">
        <v>-81</v>
      </c>
      <c r="K86" s="67" t="s">
        <v>1015</v>
      </c>
    </row>
    <row r="87" spans="2:11" x14ac:dyDescent="0.2">
      <c r="B87" s="17">
        <v>348121</v>
      </c>
      <c r="C87" s="149" t="s">
        <v>588</v>
      </c>
      <c r="D87" s="170"/>
      <c r="E87" s="150"/>
      <c r="F87" s="51" t="s">
        <v>68</v>
      </c>
      <c r="G87" s="88"/>
      <c r="H87" s="57">
        <v>450</v>
      </c>
      <c r="I87" s="57">
        <v>405</v>
      </c>
      <c r="J87" s="57">
        <v>-45</v>
      </c>
      <c r="K87" s="67" t="s">
        <v>1015</v>
      </c>
    </row>
    <row r="88" spans="2:11" x14ac:dyDescent="0.2">
      <c r="B88" s="17">
        <v>348288</v>
      </c>
      <c r="C88" s="149" t="s">
        <v>497</v>
      </c>
      <c r="D88" s="170"/>
      <c r="E88" s="150"/>
      <c r="F88" s="51" t="s">
        <v>74</v>
      </c>
      <c r="G88" s="88"/>
      <c r="H88" s="57">
        <v>818</v>
      </c>
      <c r="I88" s="57">
        <v>818</v>
      </c>
      <c r="J88" s="57">
        <v>0</v>
      </c>
      <c r="K88" s="67" t="s">
        <v>1014</v>
      </c>
    </row>
    <row r="89" spans="2:11" x14ac:dyDescent="0.2">
      <c r="B89" s="17">
        <v>348533</v>
      </c>
      <c r="C89" s="149" t="s">
        <v>228</v>
      </c>
      <c r="D89" s="170"/>
      <c r="E89" s="150"/>
      <c r="F89" s="51" t="s">
        <v>103</v>
      </c>
      <c r="G89" s="88"/>
      <c r="H89" s="57">
        <v>886</v>
      </c>
      <c r="I89" s="57">
        <v>886</v>
      </c>
      <c r="J89" s="57">
        <v>0</v>
      </c>
      <c r="K89" s="67" t="s">
        <v>1014</v>
      </c>
    </row>
    <row r="90" spans="2:11" x14ac:dyDescent="0.2">
      <c r="B90" s="17">
        <v>347814</v>
      </c>
      <c r="C90" s="149" t="s">
        <v>88</v>
      </c>
      <c r="D90" s="170"/>
      <c r="E90" s="150"/>
      <c r="F90" s="51" t="s">
        <v>89</v>
      </c>
      <c r="G90" s="88"/>
      <c r="H90" s="57">
        <v>712</v>
      </c>
      <c r="I90" s="57">
        <v>570</v>
      </c>
      <c r="J90" s="57">
        <v>-142</v>
      </c>
      <c r="K90" s="67" t="s">
        <v>1015</v>
      </c>
    </row>
    <row r="91" spans="2:11" x14ac:dyDescent="0.2">
      <c r="B91" s="17">
        <v>348802</v>
      </c>
      <c r="C91" s="149" t="s">
        <v>328</v>
      </c>
      <c r="D91" s="170"/>
      <c r="E91" s="150"/>
      <c r="F91" s="51" t="s">
        <v>60</v>
      </c>
      <c r="G91" s="88"/>
      <c r="H91" s="57">
        <v>89</v>
      </c>
      <c r="I91" s="57">
        <v>81</v>
      </c>
      <c r="J91" s="57">
        <v>-8</v>
      </c>
      <c r="K91" s="67" t="s">
        <v>1015</v>
      </c>
    </row>
    <row r="92" spans="2:11" x14ac:dyDescent="0.2">
      <c r="B92" s="17">
        <v>347766</v>
      </c>
      <c r="C92" s="149" t="s">
        <v>469</v>
      </c>
      <c r="D92" s="170"/>
      <c r="E92" s="150"/>
      <c r="F92" s="51" t="s">
        <v>103</v>
      </c>
      <c r="G92" s="88"/>
      <c r="H92" s="57">
        <v>420</v>
      </c>
      <c r="I92" s="57">
        <v>420</v>
      </c>
      <c r="J92" s="57">
        <v>0</v>
      </c>
      <c r="K92" s="67" t="s">
        <v>1014</v>
      </c>
    </row>
    <row r="93" spans="2:11" x14ac:dyDescent="0.2">
      <c r="B93" s="17">
        <v>347934</v>
      </c>
      <c r="C93" s="149" t="s">
        <v>672</v>
      </c>
      <c r="D93" s="170"/>
      <c r="E93" s="150"/>
      <c r="F93" s="51" t="s">
        <v>80</v>
      </c>
      <c r="G93" s="88"/>
      <c r="H93" s="57">
        <v>730</v>
      </c>
      <c r="I93" s="57">
        <v>730</v>
      </c>
      <c r="J93" s="57">
        <v>0</v>
      </c>
      <c r="K93" s="67" t="s">
        <v>1014</v>
      </c>
    </row>
    <row r="94" spans="2:11" x14ac:dyDescent="0.2">
      <c r="B94" s="17">
        <v>348454</v>
      </c>
      <c r="C94" s="149" t="s">
        <v>514</v>
      </c>
      <c r="D94" s="170"/>
      <c r="E94" s="150"/>
      <c r="F94" s="51" t="s">
        <v>65</v>
      </c>
      <c r="G94" s="88"/>
      <c r="H94" s="57">
        <v>507</v>
      </c>
      <c r="I94" s="57">
        <v>507</v>
      </c>
      <c r="J94" s="57">
        <v>0</v>
      </c>
      <c r="K94" s="67" t="s">
        <v>1014</v>
      </c>
    </row>
    <row r="95" spans="2:11" x14ac:dyDescent="0.2">
      <c r="B95" s="17">
        <v>348377</v>
      </c>
      <c r="C95" s="149" t="s">
        <v>331</v>
      </c>
      <c r="D95" s="170"/>
      <c r="E95" s="150"/>
      <c r="F95" s="51" t="s">
        <v>60</v>
      </c>
      <c r="G95" s="88"/>
      <c r="H95" s="57">
        <v>180</v>
      </c>
      <c r="I95" s="57">
        <v>180</v>
      </c>
      <c r="J95" s="57">
        <v>0</v>
      </c>
      <c r="K95" s="67" t="s">
        <v>1014</v>
      </c>
    </row>
    <row r="96" spans="2:11" x14ac:dyDescent="0.2">
      <c r="B96" s="17">
        <v>348814</v>
      </c>
      <c r="C96" s="149" t="s">
        <v>303</v>
      </c>
      <c r="D96" s="170"/>
      <c r="E96" s="150"/>
      <c r="F96" s="51" t="s">
        <v>60</v>
      </c>
      <c r="G96" s="88"/>
      <c r="H96" s="57">
        <v>469</v>
      </c>
      <c r="I96" s="57">
        <v>376</v>
      </c>
      <c r="J96" s="57">
        <v>-93</v>
      </c>
      <c r="K96" s="67" t="s">
        <v>1015</v>
      </c>
    </row>
    <row r="97" spans="2:11" x14ac:dyDescent="0.2">
      <c r="B97" s="17">
        <v>348391</v>
      </c>
      <c r="C97" s="149" t="s">
        <v>351</v>
      </c>
      <c r="D97" s="170"/>
      <c r="E97" s="150"/>
      <c r="F97" s="51" t="s">
        <v>80</v>
      </c>
      <c r="G97" s="88"/>
      <c r="H97" s="57">
        <v>448</v>
      </c>
      <c r="I97" s="57">
        <v>404</v>
      </c>
      <c r="J97" s="57">
        <v>-44</v>
      </c>
      <c r="K97" s="67" t="s">
        <v>1015</v>
      </c>
    </row>
    <row r="98" spans="2:11" x14ac:dyDescent="0.2">
      <c r="B98" s="17">
        <v>348020</v>
      </c>
      <c r="C98" s="149" t="s">
        <v>206</v>
      </c>
      <c r="D98" s="170"/>
      <c r="E98" s="150"/>
      <c r="F98" s="51" t="s">
        <v>70</v>
      </c>
      <c r="G98" s="88"/>
      <c r="H98" s="57">
        <v>733</v>
      </c>
      <c r="I98" s="57">
        <v>733</v>
      </c>
      <c r="J98" s="57">
        <v>0</v>
      </c>
      <c r="K98" s="67" t="s">
        <v>1014</v>
      </c>
    </row>
    <row r="99" spans="2:11" x14ac:dyDescent="0.2">
      <c r="B99" s="17">
        <v>367772</v>
      </c>
      <c r="C99" s="149" t="s">
        <v>375</v>
      </c>
      <c r="D99" s="170"/>
      <c r="E99" s="150"/>
      <c r="F99" s="51" t="s">
        <v>68</v>
      </c>
      <c r="G99" s="88"/>
      <c r="H99" s="57">
        <v>354</v>
      </c>
      <c r="I99" s="57">
        <v>319</v>
      </c>
      <c r="J99" s="57">
        <v>-35</v>
      </c>
      <c r="K99" s="67" t="s">
        <v>1015</v>
      </c>
    </row>
    <row r="100" spans="2:11" x14ac:dyDescent="0.2">
      <c r="B100" s="17">
        <v>347932</v>
      </c>
      <c r="C100" s="149" t="s">
        <v>118</v>
      </c>
      <c r="D100" s="170"/>
      <c r="E100" s="150"/>
      <c r="F100" s="51" t="s">
        <v>80</v>
      </c>
      <c r="G100" s="88"/>
      <c r="H100" s="57">
        <v>519</v>
      </c>
      <c r="I100" s="57">
        <v>468</v>
      </c>
      <c r="J100" s="57">
        <v>-51</v>
      </c>
      <c r="K100" s="67" t="s">
        <v>1015</v>
      </c>
    </row>
    <row r="101" spans="2:11" x14ac:dyDescent="0.2">
      <c r="B101" s="17">
        <v>365175</v>
      </c>
      <c r="C101" s="149" t="s">
        <v>526</v>
      </c>
      <c r="D101" s="170"/>
      <c r="E101" s="150"/>
      <c r="F101" s="51" t="s">
        <v>72</v>
      </c>
      <c r="G101" s="88"/>
      <c r="H101" s="57">
        <v>668</v>
      </c>
      <c r="I101" s="57">
        <v>535</v>
      </c>
      <c r="J101" s="57">
        <v>-133</v>
      </c>
      <c r="K101" s="67" t="s">
        <v>1015</v>
      </c>
    </row>
    <row r="102" spans="2:11" x14ac:dyDescent="0.2">
      <c r="B102" s="17">
        <v>348612</v>
      </c>
      <c r="C102" s="149" t="s">
        <v>802</v>
      </c>
      <c r="D102" s="170"/>
      <c r="E102" s="150"/>
      <c r="F102" s="51" t="s">
        <v>76</v>
      </c>
      <c r="G102" s="88"/>
      <c r="H102" s="57">
        <v>71</v>
      </c>
      <c r="I102" s="57">
        <v>64</v>
      </c>
      <c r="J102" s="57">
        <v>-7</v>
      </c>
      <c r="K102" s="67" t="s">
        <v>1015</v>
      </c>
    </row>
    <row r="103" spans="2:11" x14ac:dyDescent="0.2">
      <c r="B103" s="17">
        <v>364396</v>
      </c>
      <c r="C103" s="149" t="s">
        <v>595</v>
      </c>
      <c r="D103" s="170"/>
      <c r="E103" s="150"/>
      <c r="F103" s="51" t="s">
        <v>60</v>
      </c>
      <c r="G103" s="88"/>
      <c r="H103" s="57">
        <v>120</v>
      </c>
      <c r="I103" s="57">
        <v>120</v>
      </c>
      <c r="J103" s="57">
        <v>0</v>
      </c>
      <c r="K103" s="67" t="s">
        <v>1014</v>
      </c>
    </row>
    <row r="104" spans="2:11" x14ac:dyDescent="0.2">
      <c r="B104" s="17">
        <v>348575</v>
      </c>
      <c r="C104" s="149" t="s">
        <v>584</v>
      </c>
      <c r="D104" s="170"/>
      <c r="E104" s="150"/>
      <c r="F104" s="51" t="s">
        <v>63</v>
      </c>
      <c r="G104" s="88"/>
      <c r="H104" s="57">
        <v>295</v>
      </c>
      <c r="I104" s="57">
        <v>295</v>
      </c>
      <c r="J104" s="57">
        <v>0</v>
      </c>
      <c r="K104" s="67" t="s">
        <v>1014</v>
      </c>
    </row>
    <row r="105" spans="2:11" x14ac:dyDescent="0.2">
      <c r="B105" s="17">
        <v>348170</v>
      </c>
      <c r="C105" s="149" t="s">
        <v>339</v>
      </c>
      <c r="D105" s="170"/>
      <c r="E105" s="150"/>
      <c r="F105" s="51" t="s">
        <v>74</v>
      </c>
      <c r="G105" s="88"/>
      <c r="H105" s="57">
        <v>825</v>
      </c>
      <c r="I105" s="57">
        <v>660</v>
      </c>
      <c r="J105" s="57">
        <v>-165</v>
      </c>
      <c r="K105" s="67" t="s">
        <v>1015</v>
      </c>
    </row>
    <row r="106" spans="2:11" x14ac:dyDescent="0.2">
      <c r="B106" s="17">
        <v>362664</v>
      </c>
      <c r="C106" s="149" t="s">
        <v>609</v>
      </c>
      <c r="D106" s="170"/>
      <c r="E106" s="150"/>
      <c r="F106" s="51" t="s">
        <v>60</v>
      </c>
      <c r="G106" s="88"/>
      <c r="H106" s="57">
        <v>191</v>
      </c>
      <c r="I106" s="57">
        <v>191</v>
      </c>
      <c r="J106" s="57">
        <v>0</v>
      </c>
      <c r="K106" s="67" t="s">
        <v>1014</v>
      </c>
    </row>
    <row r="107" spans="2:11" x14ac:dyDescent="0.2">
      <c r="B107" s="17">
        <v>362588</v>
      </c>
      <c r="C107" s="149" t="s">
        <v>662</v>
      </c>
      <c r="D107" s="170"/>
      <c r="E107" s="150"/>
      <c r="F107" s="51" t="s">
        <v>68</v>
      </c>
      <c r="G107" s="88"/>
      <c r="H107" s="57">
        <v>548</v>
      </c>
      <c r="I107" s="57">
        <v>494</v>
      </c>
      <c r="J107" s="57">
        <v>-54</v>
      </c>
      <c r="K107" s="67" t="s">
        <v>1015</v>
      </c>
    </row>
    <row r="108" spans="2:11" x14ac:dyDescent="0.2">
      <c r="B108" s="17">
        <v>347730</v>
      </c>
      <c r="C108" s="149" t="s">
        <v>552</v>
      </c>
      <c r="D108" s="170"/>
      <c r="E108" s="150"/>
      <c r="F108" s="51" t="s">
        <v>103</v>
      </c>
      <c r="G108" s="88"/>
      <c r="H108" s="57">
        <v>249</v>
      </c>
      <c r="I108" s="57">
        <v>249</v>
      </c>
      <c r="J108" s="57">
        <v>0</v>
      </c>
      <c r="K108" s="67" t="s">
        <v>1014</v>
      </c>
    </row>
    <row r="109" spans="2:11" x14ac:dyDescent="0.2">
      <c r="B109" s="17">
        <v>347874</v>
      </c>
      <c r="C109" s="149" t="s">
        <v>116</v>
      </c>
      <c r="D109" s="170"/>
      <c r="E109" s="150"/>
      <c r="F109" s="51" t="s">
        <v>76</v>
      </c>
      <c r="G109" s="88"/>
      <c r="H109" s="57">
        <v>69</v>
      </c>
      <c r="I109" s="57">
        <v>63</v>
      </c>
      <c r="J109" s="57">
        <v>-6</v>
      </c>
      <c r="K109" s="67" t="s">
        <v>1015</v>
      </c>
    </row>
    <row r="110" spans="2:11" x14ac:dyDescent="0.2">
      <c r="B110" s="17">
        <v>348209</v>
      </c>
      <c r="C110" s="149" t="s">
        <v>321</v>
      </c>
      <c r="D110" s="170"/>
      <c r="E110" s="150"/>
      <c r="F110" s="51" t="s">
        <v>74</v>
      </c>
      <c r="G110" s="88"/>
      <c r="H110" s="57">
        <v>603</v>
      </c>
      <c r="I110" s="57">
        <v>543</v>
      </c>
      <c r="J110" s="57">
        <v>-60</v>
      </c>
      <c r="K110" s="67" t="s">
        <v>1015</v>
      </c>
    </row>
    <row r="111" spans="2:11" x14ac:dyDescent="0.2">
      <c r="B111" s="17">
        <v>347819</v>
      </c>
      <c r="C111" s="149" t="s">
        <v>199</v>
      </c>
      <c r="D111" s="170"/>
      <c r="E111" s="150"/>
      <c r="F111" s="51" t="s">
        <v>103</v>
      </c>
      <c r="G111" s="88"/>
      <c r="H111" s="57">
        <v>196</v>
      </c>
      <c r="I111" s="57">
        <v>177</v>
      </c>
      <c r="J111" s="57">
        <v>-19</v>
      </c>
      <c r="K111" s="67" t="s">
        <v>1015</v>
      </c>
    </row>
    <row r="112" spans="2:11" x14ac:dyDescent="0.2">
      <c r="B112" s="17">
        <v>347878</v>
      </c>
      <c r="C112" s="149" t="s">
        <v>147</v>
      </c>
      <c r="D112" s="170"/>
      <c r="E112" s="150"/>
      <c r="F112" s="51" t="s">
        <v>76</v>
      </c>
      <c r="G112" s="88"/>
      <c r="H112" s="57">
        <v>81</v>
      </c>
      <c r="I112" s="57">
        <v>81</v>
      </c>
      <c r="J112" s="57">
        <v>0</v>
      </c>
      <c r="K112" s="67" t="s">
        <v>1014</v>
      </c>
    </row>
    <row r="113" spans="2:13" x14ac:dyDescent="0.2">
      <c r="B113" s="17">
        <v>348642</v>
      </c>
      <c r="C113" s="149" t="s">
        <v>403</v>
      </c>
      <c r="D113" s="170"/>
      <c r="E113" s="150"/>
      <c r="F113" s="51" t="s">
        <v>103</v>
      </c>
      <c r="G113" s="88"/>
      <c r="H113" s="57">
        <v>492</v>
      </c>
      <c r="I113" s="57">
        <v>443</v>
      </c>
      <c r="J113" s="57">
        <v>-49</v>
      </c>
      <c r="K113" s="67" t="s">
        <v>1015</v>
      </c>
    </row>
    <row r="114" spans="2:13" x14ac:dyDescent="0.2">
      <c r="B114" s="17">
        <v>348801</v>
      </c>
      <c r="C114" s="149" t="s">
        <v>108</v>
      </c>
      <c r="D114" s="170"/>
      <c r="E114" s="150"/>
      <c r="F114" s="51" t="s">
        <v>60</v>
      </c>
      <c r="G114" s="88"/>
      <c r="H114" s="57">
        <v>816</v>
      </c>
      <c r="I114" s="57">
        <v>735</v>
      </c>
      <c r="J114" s="57">
        <v>-81</v>
      </c>
      <c r="K114" s="67" t="s">
        <v>1015</v>
      </c>
    </row>
    <row r="115" spans="2:13" ht="12.75" thickBot="1" x14ac:dyDescent="0.25"/>
    <row r="116" spans="2:13" ht="12.75" thickBot="1" x14ac:dyDescent="0.25">
      <c r="B116" s="46" t="s">
        <v>1032</v>
      </c>
      <c r="G116" s="69">
        <f>COUNTIFS(K57:K114,"SI")</f>
        <v>25</v>
      </c>
      <c r="L116" s="23" t="s">
        <v>41</v>
      </c>
    </row>
    <row r="117" spans="2:13" x14ac:dyDescent="0.2">
      <c r="B117" s="42" t="s">
        <v>1031</v>
      </c>
      <c r="L117" s="5"/>
    </row>
    <row r="118" spans="2:13" ht="12.75" thickBot="1" x14ac:dyDescent="0.25">
      <c r="L118" s="14" t="s">
        <v>1034</v>
      </c>
    </row>
    <row r="119" spans="2:13" ht="12.75" thickBot="1" x14ac:dyDescent="0.25">
      <c r="B119" s="46" t="s">
        <v>1033</v>
      </c>
      <c r="G119" s="68">
        <f>COUNTA(K57:K114)</f>
        <v>58</v>
      </c>
      <c r="L119" s="14" t="s">
        <v>896</v>
      </c>
    </row>
    <row r="120" spans="2:13" ht="12.75" thickBot="1" x14ac:dyDescent="0.25"/>
    <row r="121" spans="2:13" ht="12.75" thickBot="1" x14ac:dyDescent="0.25">
      <c r="B121" s="46" t="s">
        <v>1035</v>
      </c>
      <c r="G121" s="70">
        <f>G116/G119</f>
        <v>0.43103448275862066</v>
      </c>
    </row>
    <row r="123" spans="2:13" x14ac:dyDescent="0.2">
      <c r="B123" s="64" t="s">
        <v>1037</v>
      </c>
    </row>
    <row r="125" spans="2:13" s="65" customFormat="1" ht="36" x14ac:dyDescent="0.25">
      <c r="B125" s="72" t="s">
        <v>1311</v>
      </c>
      <c r="C125" s="167" t="s">
        <v>1027</v>
      </c>
      <c r="D125" s="169"/>
      <c r="E125" s="168"/>
      <c r="F125" s="167" t="s">
        <v>875</v>
      </c>
      <c r="G125" s="168"/>
      <c r="H125" s="167" t="s">
        <v>1038</v>
      </c>
      <c r="I125" s="168"/>
      <c r="J125" s="72" t="s">
        <v>1312</v>
      </c>
      <c r="K125" s="72" t="s">
        <v>1028</v>
      </c>
      <c r="L125" s="72" t="s">
        <v>1029</v>
      </c>
      <c r="M125" s="72" t="s">
        <v>1030</v>
      </c>
    </row>
    <row r="126" spans="2:13" x14ac:dyDescent="0.2">
      <c r="B126" s="17">
        <v>364411</v>
      </c>
      <c r="C126" s="149" t="s">
        <v>641</v>
      </c>
      <c r="D126" s="170"/>
      <c r="E126" s="150"/>
      <c r="F126" s="51" t="s">
        <v>103</v>
      </c>
      <c r="G126" s="88"/>
      <c r="H126" s="51" t="s">
        <v>1145</v>
      </c>
      <c r="I126" s="88"/>
      <c r="J126" s="57">
        <v>726</v>
      </c>
      <c r="K126" s="57">
        <v>726</v>
      </c>
      <c r="L126" s="57">
        <v>0</v>
      </c>
      <c r="M126" s="67" t="s">
        <v>1014</v>
      </c>
    </row>
    <row r="127" spans="2:13" x14ac:dyDescent="0.2">
      <c r="B127" s="17">
        <v>348801</v>
      </c>
      <c r="C127" s="149" t="s">
        <v>108</v>
      </c>
      <c r="D127" s="170"/>
      <c r="E127" s="150"/>
      <c r="F127" s="51" t="s">
        <v>60</v>
      </c>
      <c r="G127" s="88"/>
      <c r="H127" s="51" t="s">
        <v>1150</v>
      </c>
      <c r="I127" s="88"/>
      <c r="J127" s="57">
        <v>875</v>
      </c>
      <c r="K127" s="57">
        <v>875</v>
      </c>
      <c r="L127" s="57">
        <v>0</v>
      </c>
      <c r="M127" s="67" t="s">
        <v>1014</v>
      </c>
    </row>
    <row r="128" spans="2:13" x14ac:dyDescent="0.2">
      <c r="B128" s="17">
        <v>347883</v>
      </c>
      <c r="C128" s="149" t="s">
        <v>219</v>
      </c>
      <c r="D128" s="170"/>
      <c r="E128" s="150"/>
      <c r="F128" s="51" t="s">
        <v>76</v>
      </c>
      <c r="G128" s="88"/>
      <c r="H128" s="51" t="s">
        <v>1147</v>
      </c>
      <c r="I128" s="88"/>
      <c r="J128" s="57">
        <v>71</v>
      </c>
      <c r="K128" s="57">
        <v>57</v>
      </c>
      <c r="L128" s="57">
        <v>-14</v>
      </c>
      <c r="M128" s="67" t="s">
        <v>1015</v>
      </c>
    </row>
    <row r="129" spans="2:13" x14ac:dyDescent="0.2">
      <c r="B129" s="17">
        <v>347978</v>
      </c>
      <c r="C129" s="149" t="s">
        <v>252</v>
      </c>
      <c r="D129" s="170"/>
      <c r="E129" s="150"/>
      <c r="F129" s="51" t="s">
        <v>82</v>
      </c>
      <c r="G129" s="88"/>
      <c r="H129" s="51" t="s">
        <v>1146</v>
      </c>
      <c r="I129" s="88"/>
      <c r="J129" s="57">
        <v>93</v>
      </c>
      <c r="K129" s="57">
        <v>84</v>
      </c>
      <c r="L129" s="57">
        <v>-9</v>
      </c>
      <c r="M129" s="67" t="s">
        <v>1015</v>
      </c>
    </row>
    <row r="130" spans="2:13" x14ac:dyDescent="0.2">
      <c r="B130" s="17">
        <v>347674</v>
      </c>
      <c r="C130" s="149" t="s">
        <v>511</v>
      </c>
      <c r="D130" s="170"/>
      <c r="E130" s="150"/>
      <c r="F130" s="51" t="s">
        <v>103</v>
      </c>
      <c r="G130" s="88"/>
      <c r="H130" s="51" t="s">
        <v>1159</v>
      </c>
      <c r="I130" s="88"/>
      <c r="J130" s="57">
        <v>316</v>
      </c>
      <c r="K130" s="57">
        <v>316</v>
      </c>
      <c r="L130" s="57">
        <v>0</v>
      </c>
      <c r="M130" s="67" t="s">
        <v>1014</v>
      </c>
    </row>
    <row r="131" spans="2:13" x14ac:dyDescent="0.2">
      <c r="B131" s="17">
        <v>348818</v>
      </c>
      <c r="C131" s="149" t="s">
        <v>261</v>
      </c>
      <c r="D131" s="170"/>
      <c r="E131" s="150"/>
      <c r="F131" s="51" t="s">
        <v>60</v>
      </c>
      <c r="G131" s="88"/>
      <c r="H131" s="51" t="s">
        <v>1147</v>
      </c>
      <c r="I131" s="88"/>
      <c r="J131" s="57">
        <v>872</v>
      </c>
      <c r="K131" s="57">
        <v>698</v>
      </c>
      <c r="L131" s="57">
        <v>-174</v>
      </c>
      <c r="M131" s="67" t="s">
        <v>1015</v>
      </c>
    </row>
    <row r="132" spans="2:13" x14ac:dyDescent="0.2">
      <c r="B132" s="17">
        <v>348604</v>
      </c>
      <c r="C132" s="149" t="s">
        <v>433</v>
      </c>
      <c r="D132" s="170"/>
      <c r="E132" s="150"/>
      <c r="F132" s="51" t="s">
        <v>74</v>
      </c>
      <c r="G132" s="88"/>
      <c r="H132" s="51" t="s">
        <v>1161</v>
      </c>
      <c r="I132" s="88"/>
      <c r="J132" s="57">
        <v>454</v>
      </c>
      <c r="K132" s="57">
        <v>454</v>
      </c>
      <c r="L132" s="57">
        <v>0</v>
      </c>
      <c r="M132" s="67" t="s">
        <v>1014</v>
      </c>
    </row>
    <row r="133" spans="2:13" x14ac:dyDescent="0.2">
      <c r="B133" s="17">
        <v>348096</v>
      </c>
      <c r="C133" s="149" t="s">
        <v>587</v>
      </c>
      <c r="D133" s="170"/>
      <c r="E133" s="150"/>
      <c r="F133" s="51" t="s">
        <v>70</v>
      </c>
      <c r="G133" s="88"/>
      <c r="H133" s="51" t="s">
        <v>1159</v>
      </c>
      <c r="I133" s="88"/>
      <c r="J133" s="57">
        <v>392</v>
      </c>
      <c r="K133" s="57">
        <v>353</v>
      </c>
      <c r="L133" s="57">
        <v>-39</v>
      </c>
      <c r="M133" s="67" t="s">
        <v>1015</v>
      </c>
    </row>
    <row r="134" spans="2:13" x14ac:dyDescent="0.2">
      <c r="B134" s="17">
        <v>347981</v>
      </c>
      <c r="C134" s="149" t="s">
        <v>173</v>
      </c>
      <c r="D134" s="170"/>
      <c r="E134" s="150"/>
      <c r="F134" s="51" t="s">
        <v>82</v>
      </c>
      <c r="G134" s="88"/>
      <c r="H134" s="51" t="s">
        <v>1150</v>
      </c>
      <c r="I134" s="88"/>
      <c r="J134" s="57">
        <v>67</v>
      </c>
      <c r="K134" s="57">
        <v>54</v>
      </c>
      <c r="L134" s="57">
        <v>-13</v>
      </c>
      <c r="M134" s="67" t="s">
        <v>1015</v>
      </c>
    </row>
    <row r="135" spans="2:13" x14ac:dyDescent="0.2">
      <c r="B135" s="17">
        <v>348345</v>
      </c>
      <c r="C135" s="149" t="s">
        <v>248</v>
      </c>
      <c r="D135" s="170"/>
      <c r="E135" s="150"/>
      <c r="F135" s="51" t="s">
        <v>74</v>
      </c>
      <c r="G135" s="88"/>
      <c r="H135" s="51" t="s">
        <v>1143</v>
      </c>
      <c r="I135" s="88"/>
      <c r="J135" s="57">
        <v>423</v>
      </c>
      <c r="K135" s="57">
        <v>423</v>
      </c>
      <c r="L135" s="57">
        <v>0</v>
      </c>
      <c r="M135" s="67" t="s">
        <v>1014</v>
      </c>
    </row>
    <row r="136" spans="2:13" x14ac:dyDescent="0.2">
      <c r="B136" s="17">
        <v>366797</v>
      </c>
      <c r="C136" s="149" t="s">
        <v>115</v>
      </c>
      <c r="D136" s="170"/>
      <c r="E136" s="150"/>
      <c r="F136" s="51" t="s">
        <v>76</v>
      </c>
      <c r="G136" s="88"/>
      <c r="H136" s="51" t="s">
        <v>1143</v>
      </c>
      <c r="I136" s="88"/>
      <c r="J136" s="57">
        <v>597</v>
      </c>
      <c r="K136" s="57">
        <v>597</v>
      </c>
      <c r="L136" s="57">
        <v>0</v>
      </c>
      <c r="M136" s="67" t="s">
        <v>1014</v>
      </c>
    </row>
    <row r="137" spans="2:13" x14ac:dyDescent="0.2">
      <c r="B137" s="17">
        <v>348385</v>
      </c>
      <c r="C137" s="149" t="s">
        <v>367</v>
      </c>
      <c r="D137" s="170"/>
      <c r="E137" s="150"/>
      <c r="F137" s="51" t="s">
        <v>60</v>
      </c>
      <c r="G137" s="88"/>
      <c r="H137" s="51" t="s">
        <v>1150</v>
      </c>
      <c r="I137" s="88"/>
      <c r="J137" s="57">
        <v>71</v>
      </c>
      <c r="K137" s="57">
        <v>71</v>
      </c>
      <c r="L137" s="57">
        <v>0</v>
      </c>
      <c r="M137" s="67" t="s">
        <v>1014</v>
      </c>
    </row>
    <row r="138" spans="2:13" x14ac:dyDescent="0.2">
      <c r="B138" s="17">
        <v>366797</v>
      </c>
      <c r="C138" s="149" t="s">
        <v>115</v>
      </c>
      <c r="D138" s="170"/>
      <c r="E138" s="150"/>
      <c r="F138" s="51" t="s">
        <v>76</v>
      </c>
      <c r="G138" s="88"/>
      <c r="H138" s="51" t="s">
        <v>1158</v>
      </c>
      <c r="I138" s="88"/>
      <c r="J138" s="57">
        <v>281</v>
      </c>
      <c r="K138" s="57">
        <v>225</v>
      </c>
      <c r="L138" s="57">
        <v>-56</v>
      </c>
      <c r="M138" s="67" t="s">
        <v>1015</v>
      </c>
    </row>
    <row r="139" spans="2:13" x14ac:dyDescent="0.2">
      <c r="B139" s="17">
        <v>347882</v>
      </c>
      <c r="C139" s="149" t="s">
        <v>218</v>
      </c>
      <c r="D139" s="170"/>
      <c r="E139" s="150"/>
      <c r="F139" s="51" t="s">
        <v>76</v>
      </c>
      <c r="G139" s="88"/>
      <c r="H139" s="51" t="s">
        <v>1159</v>
      </c>
      <c r="I139" s="88"/>
      <c r="J139" s="57">
        <v>243</v>
      </c>
      <c r="K139" s="57">
        <v>219</v>
      </c>
      <c r="L139" s="57">
        <v>-24</v>
      </c>
      <c r="M139" s="67" t="s">
        <v>1015</v>
      </c>
    </row>
    <row r="140" spans="2:13" x14ac:dyDescent="0.2">
      <c r="B140" s="17">
        <v>366643</v>
      </c>
      <c r="C140" s="149" t="s">
        <v>831</v>
      </c>
      <c r="D140" s="170"/>
      <c r="E140" s="150"/>
      <c r="F140" s="51" t="s">
        <v>60</v>
      </c>
      <c r="G140" s="88"/>
      <c r="H140" s="51" t="s">
        <v>1160</v>
      </c>
      <c r="I140" s="88"/>
      <c r="J140" s="57">
        <v>799</v>
      </c>
      <c r="K140" s="57">
        <v>799</v>
      </c>
      <c r="L140" s="57">
        <v>0</v>
      </c>
      <c r="M140" s="67" t="s">
        <v>1014</v>
      </c>
    </row>
    <row r="141" spans="2:13" x14ac:dyDescent="0.2">
      <c r="B141" s="17">
        <v>347673</v>
      </c>
      <c r="C141" s="149" t="s">
        <v>579</v>
      </c>
      <c r="D141" s="170"/>
      <c r="E141" s="150"/>
      <c r="F141" s="51" t="s">
        <v>103</v>
      </c>
      <c r="G141" s="88"/>
      <c r="H141" s="51" t="s">
        <v>1162</v>
      </c>
      <c r="I141" s="88"/>
      <c r="J141" s="57">
        <v>77</v>
      </c>
      <c r="K141" s="57">
        <v>62</v>
      </c>
      <c r="L141" s="57">
        <v>-15</v>
      </c>
      <c r="M141" s="67" t="s">
        <v>1015</v>
      </c>
    </row>
    <row r="142" spans="2:13" x14ac:dyDescent="0.2">
      <c r="B142" s="17">
        <v>348899</v>
      </c>
      <c r="C142" s="149" t="s">
        <v>176</v>
      </c>
      <c r="D142" s="170"/>
      <c r="E142" s="150"/>
      <c r="F142" s="51" t="s">
        <v>60</v>
      </c>
      <c r="G142" s="88"/>
      <c r="H142" s="51" t="s">
        <v>1160</v>
      </c>
      <c r="I142" s="88"/>
      <c r="J142" s="57">
        <v>906</v>
      </c>
      <c r="K142" s="57">
        <v>725</v>
      </c>
      <c r="L142" s="57">
        <v>-181</v>
      </c>
      <c r="M142" s="67" t="s">
        <v>1015</v>
      </c>
    </row>
    <row r="143" spans="2:13" x14ac:dyDescent="0.2">
      <c r="B143" s="17">
        <v>348570</v>
      </c>
      <c r="C143" s="149" t="s">
        <v>233</v>
      </c>
      <c r="D143" s="170"/>
      <c r="E143" s="150"/>
      <c r="F143" s="51" t="s">
        <v>103</v>
      </c>
      <c r="G143" s="88"/>
      <c r="H143" s="51" t="s">
        <v>1149</v>
      </c>
      <c r="I143" s="88"/>
      <c r="J143" s="57">
        <v>469</v>
      </c>
      <c r="K143" s="57">
        <v>469</v>
      </c>
      <c r="L143" s="57">
        <v>0</v>
      </c>
      <c r="M143" s="67" t="s">
        <v>1014</v>
      </c>
    </row>
    <row r="144" spans="2:13" x14ac:dyDescent="0.2">
      <c r="B144" s="17">
        <v>348218</v>
      </c>
      <c r="C144" s="149" t="s">
        <v>696</v>
      </c>
      <c r="D144" s="170"/>
      <c r="E144" s="150"/>
      <c r="F144" s="51" t="s">
        <v>151</v>
      </c>
      <c r="G144" s="88"/>
      <c r="H144" s="51" t="s">
        <v>1158</v>
      </c>
      <c r="I144" s="88"/>
      <c r="J144" s="57">
        <v>252</v>
      </c>
      <c r="K144" s="57">
        <v>252</v>
      </c>
      <c r="L144" s="57">
        <v>0</v>
      </c>
      <c r="M144" s="67" t="s">
        <v>1014</v>
      </c>
    </row>
    <row r="145" spans="2:13" x14ac:dyDescent="0.2">
      <c r="B145" s="17">
        <v>353546</v>
      </c>
      <c r="C145" s="149" t="s">
        <v>546</v>
      </c>
      <c r="D145" s="170"/>
      <c r="E145" s="150"/>
      <c r="F145" s="51" t="s">
        <v>103</v>
      </c>
      <c r="G145" s="88"/>
      <c r="H145" s="51" t="s">
        <v>1147</v>
      </c>
      <c r="I145" s="88"/>
      <c r="J145" s="57">
        <v>198</v>
      </c>
      <c r="K145" s="57">
        <v>198</v>
      </c>
      <c r="L145" s="57">
        <v>0</v>
      </c>
      <c r="M145" s="67" t="s">
        <v>1014</v>
      </c>
    </row>
    <row r="146" spans="2:13" x14ac:dyDescent="0.2">
      <c r="B146" s="17">
        <v>353562</v>
      </c>
      <c r="C146" s="149" t="s">
        <v>191</v>
      </c>
      <c r="D146" s="170"/>
      <c r="E146" s="150"/>
      <c r="F146" s="51" t="s">
        <v>89</v>
      </c>
      <c r="G146" s="88"/>
      <c r="H146" s="51" t="s">
        <v>1153</v>
      </c>
      <c r="I146" s="88"/>
      <c r="J146" s="57">
        <v>318</v>
      </c>
      <c r="K146" s="57">
        <v>318</v>
      </c>
      <c r="L146" s="57">
        <v>0</v>
      </c>
      <c r="M146" s="67" t="s">
        <v>1014</v>
      </c>
    </row>
    <row r="147" spans="2:13" x14ac:dyDescent="0.2">
      <c r="B147" s="17">
        <v>347824</v>
      </c>
      <c r="C147" s="149" t="s">
        <v>141</v>
      </c>
      <c r="D147" s="170"/>
      <c r="E147" s="150"/>
      <c r="F147" s="51" t="s">
        <v>89</v>
      </c>
      <c r="G147" s="88"/>
      <c r="H147" s="51" t="s">
        <v>1144</v>
      </c>
      <c r="I147" s="88"/>
      <c r="J147" s="57">
        <v>839</v>
      </c>
      <c r="K147" s="57">
        <v>839</v>
      </c>
      <c r="L147" s="57">
        <v>0</v>
      </c>
      <c r="M147" s="67" t="s">
        <v>1014</v>
      </c>
    </row>
    <row r="148" spans="2:13" x14ac:dyDescent="0.2">
      <c r="B148" s="17">
        <v>348515</v>
      </c>
      <c r="C148" s="149" t="s">
        <v>196</v>
      </c>
      <c r="D148" s="170"/>
      <c r="E148" s="150"/>
      <c r="F148" s="51" t="s">
        <v>103</v>
      </c>
      <c r="G148" s="88"/>
      <c r="H148" s="51" t="s">
        <v>1144</v>
      </c>
      <c r="I148" s="88"/>
      <c r="J148" s="57">
        <v>765</v>
      </c>
      <c r="K148" s="57">
        <v>689</v>
      </c>
      <c r="L148" s="57">
        <v>-76</v>
      </c>
      <c r="M148" s="67" t="s">
        <v>1015</v>
      </c>
    </row>
    <row r="149" spans="2:13" x14ac:dyDescent="0.2">
      <c r="B149" s="17">
        <v>347877</v>
      </c>
      <c r="C149" s="149" t="s">
        <v>136</v>
      </c>
      <c r="D149" s="170"/>
      <c r="E149" s="150"/>
      <c r="F149" s="51" t="s">
        <v>76</v>
      </c>
      <c r="G149" s="88"/>
      <c r="H149" s="51" t="s">
        <v>1156</v>
      </c>
      <c r="I149" s="88"/>
      <c r="J149" s="57">
        <v>333</v>
      </c>
      <c r="K149" s="57">
        <v>300</v>
      </c>
      <c r="L149" s="57">
        <v>-33</v>
      </c>
      <c r="M149" s="67" t="s">
        <v>1015</v>
      </c>
    </row>
    <row r="150" spans="2:13" x14ac:dyDescent="0.2">
      <c r="B150" s="17">
        <v>348267</v>
      </c>
      <c r="C150" s="149" t="s">
        <v>541</v>
      </c>
      <c r="D150" s="170"/>
      <c r="E150" s="150"/>
      <c r="F150" s="51" t="s">
        <v>68</v>
      </c>
      <c r="G150" s="88"/>
      <c r="H150" s="51" t="s">
        <v>1150</v>
      </c>
      <c r="I150" s="88"/>
      <c r="J150" s="57">
        <v>126</v>
      </c>
      <c r="K150" s="57">
        <v>101</v>
      </c>
      <c r="L150" s="57">
        <v>-25</v>
      </c>
      <c r="M150" s="67" t="s">
        <v>1015</v>
      </c>
    </row>
    <row r="151" spans="2:13" x14ac:dyDescent="0.2">
      <c r="B151" s="17">
        <v>348530</v>
      </c>
      <c r="C151" s="149" t="s">
        <v>297</v>
      </c>
      <c r="D151" s="170"/>
      <c r="E151" s="150"/>
      <c r="F151" s="51" t="s">
        <v>103</v>
      </c>
      <c r="G151" s="88"/>
      <c r="H151" s="51" t="s">
        <v>1152</v>
      </c>
      <c r="I151" s="88"/>
      <c r="J151" s="57">
        <v>927</v>
      </c>
      <c r="K151" s="57">
        <v>927</v>
      </c>
      <c r="L151" s="57">
        <v>0</v>
      </c>
      <c r="M151" s="67" t="s">
        <v>1014</v>
      </c>
    </row>
    <row r="152" spans="2:13" x14ac:dyDescent="0.2">
      <c r="B152" s="17">
        <v>348097</v>
      </c>
      <c r="C152" s="149" t="s">
        <v>771</v>
      </c>
      <c r="D152" s="170"/>
      <c r="E152" s="150"/>
      <c r="F152" s="51" t="s">
        <v>70</v>
      </c>
      <c r="G152" s="88"/>
      <c r="H152" s="51" t="s">
        <v>1144</v>
      </c>
      <c r="I152" s="88"/>
      <c r="J152" s="57">
        <v>375</v>
      </c>
      <c r="K152" s="57">
        <v>375</v>
      </c>
      <c r="L152" s="57">
        <v>0</v>
      </c>
      <c r="M152" s="67" t="s">
        <v>1014</v>
      </c>
    </row>
    <row r="153" spans="2:13" x14ac:dyDescent="0.2">
      <c r="B153" s="17">
        <v>348387</v>
      </c>
      <c r="C153" s="149" t="s">
        <v>189</v>
      </c>
      <c r="D153" s="170"/>
      <c r="E153" s="150"/>
      <c r="F153" s="51" t="s">
        <v>60</v>
      </c>
      <c r="G153" s="88"/>
      <c r="H153" s="51" t="s">
        <v>1145</v>
      </c>
      <c r="I153" s="88"/>
      <c r="J153" s="57">
        <v>534</v>
      </c>
      <c r="K153" s="57">
        <v>534</v>
      </c>
      <c r="L153" s="57">
        <v>0</v>
      </c>
      <c r="M153" s="67" t="s">
        <v>1014</v>
      </c>
    </row>
    <row r="154" spans="2:13" x14ac:dyDescent="0.2">
      <c r="B154" s="17">
        <v>348281</v>
      </c>
      <c r="C154" s="149" t="s">
        <v>296</v>
      </c>
      <c r="D154" s="170"/>
      <c r="E154" s="150"/>
      <c r="F154" s="51" t="s">
        <v>63</v>
      </c>
      <c r="G154" s="88"/>
      <c r="H154" s="51" t="s">
        <v>1158</v>
      </c>
      <c r="I154" s="88"/>
      <c r="J154" s="57">
        <v>842</v>
      </c>
      <c r="K154" s="57">
        <v>758</v>
      </c>
      <c r="L154" s="57">
        <v>-84</v>
      </c>
      <c r="M154" s="67" t="s">
        <v>1015</v>
      </c>
    </row>
    <row r="155" spans="2:13" x14ac:dyDescent="0.2">
      <c r="B155" s="17">
        <v>348614</v>
      </c>
      <c r="C155" s="149" t="s">
        <v>408</v>
      </c>
      <c r="D155" s="170"/>
      <c r="E155" s="150"/>
      <c r="F155" s="51" t="s">
        <v>76</v>
      </c>
      <c r="G155" s="88"/>
      <c r="H155" s="51" t="s">
        <v>1158</v>
      </c>
      <c r="I155" s="88"/>
      <c r="J155" s="57">
        <v>132</v>
      </c>
      <c r="K155" s="57">
        <v>132</v>
      </c>
      <c r="L155" s="57">
        <v>0</v>
      </c>
      <c r="M155" s="67" t="s">
        <v>1014</v>
      </c>
    </row>
    <row r="156" spans="2:13" x14ac:dyDescent="0.2">
      <c r="B156" s="17">
        <v>362716</v>
      </c>
      <c r="C156" s="149" t="s">
        <v>94</v>
      </c>
      <c r="D156" s="170"/>
      <c r="E156" s="150"/>
      <c r="F156" s="51" t="s">
        <v>60</v>
      </c>
      <c r="G156" s="88"/>
      <c r="H156" s="51" t="s">
        <v>1157</v>
      </c>
      <c r="I156" s="88"/>
      <c r="J156" s="57">
        <v>420</v>
      </c>
      <c r="K156" s="57">
        <v>336</v>
      </c>
      <c r="L156" s="57">
        <v>-84</v>
      </c>
      <c r="M156" s="67" t="s">
        <v>1015</v>
      </c>
    </row>
    <row r="157" spans="2:13" x14ac:dyDescent="0.2">
      <c r="B157" s="17">
        <v>348394</v>
      </c>
      <c r="C157" s="149" t="s">
        <v>110</v>
      </c>
      <c r="D157" s="170"/>
      <c r="E157" s="150"/>
      <c r="F157" s="51" t="s">
        <v>60</v>
      </c>
      <c r="G157" s="88"/>
      <c r="H157" s="51" t="s">
        <v>1146</v>
      </c>
      <c r="I157" s="88"/>
      <c r="J157" s="57">
        <v>249</v>
      </c>
      <c r="K157" s="57">
        <v>249</v>
      </c>
      <c r="L157" s="57">
        <v>0</v>
      </c>
      <c r="M157" s="67" t="s">
        <v>1014</v>
      </c>
    </row>
    <row r="158" spans="2:13" x14ac:dyDescent="0.2">
      <c r="B158" s="17">
        <v>353723</v>
      </c>
      <c r="C158" s="149" t="s">
        <v>212</v>
      </c>
      <c r="D158" s="170"/>
      <c r="E158" s="150"/>
      <c r="F158" s="51" t="s">
        <v>74</v>
      </c>
      <c r="G158" s="88"/>
      <c r="H158" s="51" t="s">
        <v>1162</v>
      </c>
      <c r="I158" s="88"/>
      <c r="J158" s="57">
        <v>531</v>
      </c>
      <c r="K158" s="57">
        <v>478</v>
      </c>
      <c r="L158" s="57">
        <v>-53</v>
      </c>
      <c r="M158" s="67" t="s">
        <v>1015</v>
      </c>
    </row>
    <row r="159" spans="2:13" x14ac:dyDescent="0.2">
      <c r="B159" s="17">
        <v>347687</v>
      </c>
      <c r="C159" s="149" t="s">
        <v>349</v>
      </c>
      <c r="D159" s="170"/>
      <c r="E159" s="150"/>
      <c r="F159" s="51" t="s">
        <v>89</v>
      </c>
      <c r="G159" s="88"/>
      <c r="H159" s="51" t="s">
        <v>1159</v>
      </c>
      <c r="I159" s="88"/>
      <c r="J159" s="57">
        <v>430</v>
      </c>
      <c r="K159" s="57">
        <v>430</v>
      </c>
      <c r="L159" s="57">
        <v>0</v>
      </c>
      <c r="M159" s="67" t="s">
        <v>1014</v>
      </c>
    </row>
    <row r="160" spans="2:13" x14ac:dyDescent="0.2">
      <c r="B160" s="17">
        <v>348431</v>
      </c>
      <c r="C160" s="149" t="s">
        <v>155</v>
      </c>
      <c r="D160" s="170"/>
      <c r="E160" s="150"/>
      <c r="F160" s="51" t="s">
        <v>60</v>
      </c>
      <c r="G160" s="88"/>
      <c r="H160" s="51" t="s">
        <v>1158</v>
      </c>
      <c r="I160" s="88"/>
      <c r="J160" s="57">
        <v>674</v>
      </c>
      <c r="K160" s="57">
        <v>674</v>
      </c>
      <c r="L160" s="57">
        <v>0</v>
      </c>
      <c r="M160" s="67" t="s">
        <v>1014</v>
      </c>
    </row>
    <row r="161" spans="2:13" x14ac:dyDescent="0.2">
      <c r="B161" s="17">
        <v>348428</v>
      </c>
      <c r="C161" s="149" t="s">
        <v>137</v>
      </c>
      <c r="D161" s="170"/>
      <c r="E161" s="150"/>
      <c r="F161" s="51" t="s">
        <v>60</v>
      </c>
      <c r="G161" s="88"/>
      <c r="H161" s="51" t="s">
        <v>1158</v>
      </c>
      <c r="I161" s="88"/>
      <c r="J161" s="57">
        <v>505</v>
      </c>
      <c r="K161" s="57">
        <v>505</v>
      </c>
      <c r="L161" s="57">
        <v>0</v>
      </c>
      <c r="M161" s="67" t="s">
        <v>1014</v>
      </c>
    </row>
    <row r="162" spans="2:13" x14ac:dyDescent="0.2">
      <c r="B162" s="17">
        <v>347589</v>
      </c>
      <c r="C162" s="149" t="s">
        <v>551</v>
      </c>
      <c r="D162" s="170"/>
      <c r="E162" s="150"/>
      <c r="F162" s="51" t="s">
        <v>103</v>
      </c>
      <c r="G162" s="88"/>
      <c r="H162" s="51" t="s">
        <v>1155</v>
      </c>
      <c r="I162" s="88"/>
      <c r="J162" s="57">
        <v>366</v>
      </c>
      <c r="K162" s="57">
        <v>330</v>
      </c>
      <c r="L162" s="57">
        <v>-36</v>
      </c>
      <c r="M162" s="67" t="s">
        <v>1015</v>
      </c>
    </row>
    <row r="163" spans="2:13" x14ac:dyDescent="0.2">
      <c r="B163" s="17">
        <v>347771</v>
      </c>
      <c r="C163" s="149" t="s">
        <v>627</v>
      </c>
      <c r="D163" s="170"/>
      <c r="E163" s="150"/>
      <c r="F163" s="51" t="s">
        <v>103</v>
      </c>
      <c r="G163" s="88"/>
      <c r="H163" s="51" t="s">
        <v>1156</v>
      </c>
      <c r="I163" s="88"/>
      <c r="J163" s="57">
        <v>433</v>
      </c>
      <c r="K163" s="57">
        <v>433</v>
      </c>
      <c r="L163" s="57">
        <v>0</v>
      </c>
      <c r="M163" s="67" t="s">
        <v>1014</v>
      </c>
    </row>
    <row r="164" spans="2:13" x14ac:dyDescent="0.2">
      <c r="B164" s="17">
        <v>347752</v>
      </c>
      <c r="C164" s="149" t="s">
        <v>616</v>
      </c>
      <c r="D164" s="170"/>
      <c r="E164" s="150"/>
      <c r="F164" s="51" t="s">
        <v>103</v>
      </c>
      <c r="G164" s="88"/>
      <c r="H164" s="51" t="s">
        <v>1144</v>
      </c>
      <c r="I164" s="88"/>
      <c r="J164" s="57">
        <v>627</v>
      </c>
      <c r="K164" s="57">
        <v>565</v>
      </c>
      <c r="L164" s="57">
        <v>-62</v>
      </c>
      <c r="M164" s="67" t="s">
        <v>1015</v>
      </c>
    </row>
    <row r="165" spans="2:13" x14ac:dyDescent="0.2">
      <c r="B165" s="17">
        <v>348139</v>
      </c>
      <c r="C165" s="149" t="s">
        <v>305</v>
      </c>
      <c r="D165" s="170"/>
      <c r="E165" s="150"/>
      <c r="F165" s="51" t="s">
        <v>70</v>
      </c>
      <c r="G165" s="88"/>
      <c r="H165" s="51" t="s">
        <v>1157</v>
      </c>
      <c r="I165" s="88"/>
      <c r="J165" s="57">
        <v>862</v>
      </c>
      <c r="K165" s="57">
        <v>862</v>
      </c>
      <c r="L165" s="57">
        <v>0</v>
      </c>
      <c r="M165" s="67" t="s">
        <v>1014</v>
      </c>
    </row>
    <row r="166" spans="2:13" x14ac:dyDescent="0.2">
      <c r="B166" s="17">
        <v>347960</v>
      </c>
      <c r="C166" s="149" t="s">
        <v>716</v>
      </c>
      <c r="D166" s="170"/>
      <c r="E166" s="150"/>
      <c r="F166" s="51" t="s">
        <v>76</v>
      </c>
      <c r="G166" s="88"/>
      <c r="H166" s="51" t="s">
        <v>1145</v>
      </c>
      <c r="I166" s="88"/>
      <c r="J166" s="57">
        <v>420</v>
      </c>
      <c r="K166" s="57">
        <v>420</v>
      </c>
      <c r="L166" s="57">
        <v>0</v>
      </c>
      <c r="M166" s="67" t="s">
        <v>1014</v>
      </c>
    </row>
    <row r="167" spans="2:13" x14ac:dyDescent="0.2">
      <c r="B167" s="17">
        <v>347940</v>
      </c>
      <c r="C167" s="149" t="s">
        <v>337</v>
      </c>
      <c r="D167" s="170"/>
      <c r="E167" s="150"/>
      <c r="F167" s="51" t="s">
        <v>80</v>
      </c>
      <c r="G167" s="88"/>
      <c r="H167" s="51" t="s">
        <v>1146</v>
      </c>
      <c r="I167" s="88"/>
      <c r="J167" s="57">
        <v>810</v>
      </c>
      <c r="K167" s="57">
        <v>810</v>
      </c>
      <c r="L167" s="57">
        <v>0</v>
      </c>
      <c r="M167" s="67" t="s">
        <v>1014</v>
      </c>
    </row>
    <row r="168" spans="2:13" x14ac:dyDescent="0.2">
      <c r="B168" s="17">
        <v>348888</v>
      </c>
      <c r="C168" s="149" t="s">
        <v>650</v>
      </c>
      <c r="D168" s="170"/>
      <c r="E168" s="150"/>
      <c r="F168" s="51" t="s">
        <v>60</v>
      </c>
      <c r="G168" s="88"/>
      <c r="H168" s="51" t="s">
        <v>1156</v>
      </c>
      <c r="I168" s="88"/>
      <c r="J168" s="57">
        <v>29</v>
      </c>
      <c r="K168" s="57">
        <v>29</v>
      </c>
      <c r="L168" s="57">
        <v>0</v>
      </c>
      <c r="M168" s="67" t="s">
        <v>1014</v>
      </c>
    </row>
    <row r="169" spans="2:13" x14ac:dyDescent="0.2">
      <c r="B169" s="17">
        <v>347779</v>
      </c>
      <c r="C169" s="149" t="s">
        <v>710</v>
      </c>
      <c r="D169" s="170"/>
      <c r="E169" s="150"/>
      <c r="F169" s="51" t="s">
        <v>74</v>
      </c>
      <c r="G169" s="88"/>
      <c r="H169" s="51" t="s">
        <v>1145</v>
      </c>
      <c r="I169" s="88"/>
      <c r="J169" s="57">
        <v>936</v>
      </c>
      <c r="K169" s="57">
        <v>843</v>
      </c>
      <c r="L169" s="57">
        <v>-93</v>
      </c>
      <c r="M169" s="67" t="s">
        <v>1015</v>
      </c>
    </row>
    <row r="170" spans="2:13" x14ac:dyDescent="0.2">
      <c r="B170" s="17">
        <v>348426</v>
      </c>
      <c r="C170" s="149" t="s">
        <v>278</v>
      </c>
      <c r="D170" s="170"/>
      <c r="E170" s="150"/>
      <c r="F170" s="51" t="s">
        <v>60</v>
      </c>
      <c r="G170" s="88"/>
      <c r="H170" s="51" t="s">
        <v>1162</v>
      </c>
      <c r="I170" s="88"/>
      <c r="J170" s="57">
        <v>331</v>
      </c>
      <c r="K170" s="57">
        <v>298</v>
      </c>
      <c r="L170" s="57">
        <v>-33</v>
      </c>
      <c r="M170" s="67" t="s">
        <v>1015</v>
      </c>
    </row>
    <row r="171" spans="2:13" x14ac:dyDescent="0.2">
      <c r="B171" s="17">
        <v>347745</v>
      </c>
      <c r="C171" s="149" t="s">
        <v>386</v>
      </c>
      <c r="D171" s="170"/>
      <c r="E171" s="150"/>
      <c r="F171" s="51" t="s">
        <v>103</v>
      </c>
      <c r="G171" s="88"/>
      <c r="H171" s="51" t="s">
        <v>1143</v>
      </c>
      <c r="I171" s="88"/>
      <c r="J171" s="57">
        <v>550</v>
      </c>
      <c r="K171" s="57">
        <v>550</v>
      </c>
      <c r="L171" s="57">
        <v>0</v>
      </c>
      <c r="M171" s="67" t="s">
        <v>1014</v>
      </c>
    </row>
    <row r="172" spans="2:13" x14ac:dyDescent="0.2">
      <c r="B172" s="17">
        <v>348315</v>
      </c>
      <c r="C172" s="149" t="s">
        <v>589</v>
      </c>
      <c r="D172" s="170"/>
      <c r="E172" s="150"/>
      <c r="F172" s="51" t="s">
        <v>151</v>
      </c>
      <c r="G172" s="88"/>
      <c r="H172" s="51" t="s">
        <v>1154</v>
      </c>
      <c r="I172" s="88"/>
      <c r="J172" s="57">
        <v>372</v>
      </c>
      <c r="K172" s="57">
        <v>298</v>
      </c>
      <c r="L172" s="57">
        <v>-74</v>
      </c>
      <c r="M172" s="67" t="s">
        <v>1015</v>
      </c>
    </row>
    <row r="173" spans="2:13" x14ac:dyDescent="0.2">
      <c r="B173" s="17">
        <v>348250</v>
      </c>
      <c r="C173" s="149" t="s">
        <v>272</v>
      </c>
      <c r="D173" s="170"/>
      <c r="E173" s="150"/>
      <c r="F173" s="51" t="s">
        <v>68</v>
      </c>
      <c r="G173" s="88"/>
      <c r="H173" s="51" t="s">
        <v>1161</v>
      </c>
      <c r="I173" s="88"/>
      <c r="J173" s="57">
        <v>154</v>
      </c>
      <c r="K173" s="57">
        <v>139</v>
      </c>
      <c r="L173" s="57">
        <v>-15</v>
      </c>
      <c r="M173" s="67" t="s">
        <v>1015</v>
      </c>
    </row>
    <row r="174" spans="2:13" x14ac:dyDescent="0.2">
      <c r="B174" s="17">
        <v>362723</v>
      </c>
      <c r="C174" s="149" t="s">
        <v>550</v>
      </c>
      <c r="D174" s="170"/>
      <c r="E174" s="150"/>
      <c r="F174" s="51" t="s">
        <v>60</v>
      </c>
      <c r="G174" s="88"/>
      <c r="H174" s="51" t="s">
        <v>1150</v>
      </c>
      <c r="I174" s="88"/>
      <c r="J174" s="57">
        <v>623</v>
      </c>
      <c r="K174" s="57">
        <v>561</v>
      </c>
      <c r="L174" s="57">
        <v>-62</v>
      </c>
      <c r="M174" s="67" t="s">
        <v>1015</v>
      </c>
    </row>
    <row r="175" spans="2:13" x14ac:dyDescent="0.2">
      <c r="B175" s="17">
        <v>348560</v>
      </c>
      <c r="C175" s="149" t="s">
        <v>349</v>
      </c>
      <c r="D175" s="170"/>
      <c r="E175" s="150"/>
      <c r="F175" s="51" t="s">
        <v>103</v>
      </c>
      <c r="G175" s="88"/>
      <c r="H175" s="51" t="s">
        <v>1152</v>
      </c>
      <c r="I175" s="88"/>
      <c r="J175" s="57">
        <v>933</v>
      </c>
      <c r="K175" s="57">
        <v>933</v>
      </c>
      <c r="L175" s="57">
        <v>0</v>
      </c>
      <c r="M175" s="67" t="s">
        <v>1014</v>
      </c>
    </row>
    <row r="176" spans="2:13" x14ac:dyDescent="0.2">
      <c r="B176" s="17">
        <v>347678</v>
      </c>
      <c r="C176" s="149" t="s">
        <v>107</v>
      </c>
      <c r="D176" s="170"/>
      <c r="E176" s="150"/>
      <c r="F176" s="51" t="s">
        <v>103</v>
      </c>
      <c r="G176" s="88"/>
      <c r="H176" s="51" t="s">
        <v>1150</v>
      </c>
      <c r="I176" s="88"/>
      <c r="J176" s="57">
        <v>353</v>
      </c>
      <c r="K176" s="57">
        <v>318</v>
      </c>
      <c r="L176" s="57">
        <v>-35</v>
      </c>
      <c r="M176" s="67" t="s">
        <v>1015</v>
      </c>
    </row>
    <row r="177" spans="2:13" x14ac:dyDescent="0.2">
      <c r="B177" s="17">
        <v>364186</v>
      </c>
      <c r="C177" s="149" t="s">
        <v>768</v>
      </c>
      <c r="D177" s="170"/>
      <c r="E177" s="150"/>
      <c r="F177" s="51" t="s">
        <v>68</v>
      </c>
      <c r="G177" s="88"/>
      <c r="H177" s="51" t="s">
        <v>1152</v>
      </c>
      <c r="I177" s="88"/>
      <c r="J177" s="57">
        <v>679</v>
      </c>
      <c r="K177" s="57">
        <v>612</v>
      </c>
      <c r="L177" s="57">
        <v>-67</v>
      </c>
      <c r="M177" s="67" t="s">
        <v>1015</v>
      </c>
    </row>
    <row r="178" spans="2:13" x14ac:dyDescent="0.2">
      <c r="B178" s="17">
        <v>348408</v>
      </c>
      <c r="C178" s="149" t="s">
        <v>441</v>
      </c>
      <c r="D178" s="170"/>
      <c r="E178" s="150"/>
      <c r="F178" s="51" t="s">
        <v>60</v>
      </c>
      <c r="G178" s="88"/>
      <c r="H178" s="51" t="s">
        <v>1159</v>
      </c>
      <c r="I178" s="88"/>
      <c r="J178" s="57">
        <v>233</v>
      </c>
      <c r="K178" s="57">
        <v>233</v>
      </c>
      <c r="L178" s="57">
        <v>0</v>
      </c>
      <c r="M178" s="67" t="s">
        <v>1014</v>
      </c>
    </row>
    <row r="179" spans="2:13" x14ac:dyDescent="0.2">
      <c r="B179" s="17">
        <v>348108</v>
      </c>
      <c r="C179" s="149" t="s">
        <v>149</v>
      </c>
      <c r="D179" s="170"/>
      <c r="E179" s="150"/>
      <c r="F179" s="51" t="s">
        <v>70</v>
      </c>
      <c r="G179" s="88"/>
      <c r="H179" s="51" t="s">
        <v>1158</v>
      </c>
      <c r="I179" s="88"/>
      <c r="J179" s="57">
        <v>968</v>
      </c>
      <c r="K179" s="57">
        <v>968</v>
      </c>
      <c r="L179" s="57">
        <v>0</v>
      </c>
      <c r="M179" s="67" t="s">
        <v>1014</v>
      </c>
    </row>
    <row r="180" spans="2:13" x14ac:dyDescent="0.2">
      <c r="B180" s="17">
        <v>367862</v>
      </c>
      <c r="C180" s="149" t="s">
        <v>756</v>
      </c>
      <c r="D180" s="170"/>
      <c r="E180" s="150"/>
      <c r="F180" s="51" t="s">
        <v>60</v>
      </c>
      <c r="G180" s="88"/>
      <c r="H180" s="51" t="s">
        <v>1146</v>
      </c>
      <c r="I180" s="88"/>
      <c r="J180" s="57">
        <v>415</v>
      </c>
      <c r="K180" s="57">
        <v>374</v>
      </c>
      <c r="L180" s="57">
        <v>-41</v>
      </c>
      <c r="M180" s="67" t="s">
        <v>1015</v>
      </c>
    </row>
    <row r="181" spans="2:13" x14ac:dyDescent="0.2">
      <c r="B181" s="17">
        <v>348493</v>
      </c>
      <c r="C181" s="149" t="s">
        <v>226</v>
      </c>
      <c r="D181" s="170"/>
      <c r="E181" s="150"/>
      <c r="F181" s="51" t="s">
        <v>103</v>
      </c>
      <c r="G181" s="88"/>
      <c r="H181" s="51" t="s">
        <v>1151</v>
      </c>
      <c r="I181" s="88"/>
      <c r="J181" s="57">
        <v>32</v>
      </c>
      <c r="K181" s="57">
        <v>32</v>
      </c>
      <c r="L181" s="57">
        <v>0</v>
      </c>
      <c r="M181" s="67" t="s">
        <v>1014</v>
      </c>
    </row>
    <row r="182" spans="2:13" x14ac:dyDescent="0.2">
      <c r="B182" s="17">
        <v>348509</v>
      </c>
      <c r="C182" s="149" t="s">
        <v>445</v>
      </c>
      <c r="D182" s="170"/>
      <c r="E182" s="150"/>
      <c r="F182" s="51" t="s">
        <v>103</v>
      </c>
      <c r="G182" s="88"/>
      <c r="H182" s="51" t="s">
        <v>1148</v>
      </c>
      <c r="I182" s="88"/>
      <c r="J182" s="57">
        <v>239</v>
      </c>
      <c r="K182" s="57">
        <v>239</v>
      </c>
      <c r="L182" s="57">
        <v>0</v>
      </c>
      <c r="M182" s="67" t="s">
        <v>1014</v>
      </c>
    </row>
    <row r="183" spans="2:13" x14ac:dyDescent="0.2">
      <c r="B183" s="17">
        <v>347887</v>
      </c>
      <c r="C183" s="149" t="s">
        <v>214</v>
      </c>
      <c r="D183" s="170"/>
      <c r="E183" s="150"/>
      <c r="F183" s="51" t="s">
        <v>76</v>
      </c>
      <c r="G183" s="88"/>
      <c r="H183" s="51" t="s">
        <v>1158</v>
      </c>
      <c r="I183" s="88"/>
      <c r="J183" s="57">
        <v>283</v>
      </c>
      <c r="K183" s="57">
        <v>283</v>
      </c>
      <c r="L183" s="57">
        <v>0</v>
      </c>
      <c r="M183" s="67" t="s">
        <v>1014</v>
      </c>
    </row>
    <row r="184" spans="2:13" x14ac:dyDescent="0.2">
      <c r="B184" s="17">
        <v>348145</v>
      </c>
      <c r="C184" s="149" t="s">
        <v>389</v>
      </c>
      <c r="D184" s="170"/>
      <c r="E184" s="150"/>
      <c r="F184" s="51" t="s">
        <v>63</v>
      </c>
      <c r="G184" s="88"/>
      <c r="H184" s="51" t="s">
        <v>1148</v>
      </c>
      <c r="I184" s="88"/>
      <c r="J184" s="57">
        <v>748</v>
      </c>
      <c r="K184" s="57">
        <v>674</v>
      </c>
      <c r="L184" s="57">
        <v>-74</v>
      </c>
      <c r="M184" s="67" t="s">
        <v>1015</v>
      </c>
    </row>
    <row r="185" spans="2:13" x14ac:dyDescent="0.2">
      <c r="B185" s="17">
        <v>347684</v>
      </c>
      <c r="C185" s="149" t="s">
        <v>631</v>
      </c>
      <c r="D185" s="170"/>
      <c r="E185" s="150"/>
      <c r="F185" s="51" t="s">
        <v>89</v>
      </c>
      <c r="G185" s="88"/>
      <c r="H185" s="51" t="s">
        <v>1151</v>
      </c>
      <c r="I185" s="88"/>
      <c r="J185" s="57">
        <v>744</v>
      </c>
      <c r="K185" s="57">
        <v>744</v>
      </c>
      <c r="L185" s="57">
        <v>0</v>
      </c>
      <c r="M185" s="67" t="s">
        <v>1014</v>
      </c>
    </row>
    <row r="186" spans="2:13" x14ac:dyDescent="0.2">
      <c r="B186" s="17">
        <v>348386</v>
      </c>
      <c r="C186" s="149" t="s">
        <v>352</v>
      </c>
      <c r="D186" s="170"/>
      <c r="E186" s="150"/>
      <c r="F186" s="51" t="s">
        <v>60</v>
      </c>
      <c r="G186" s="88"/>
      <c r="H186" s="51" t="s">
        <v>1143</v>
      </c>
      <c r="I186" s="88"/>
      <c r="J186" s="57">
        <v>442</v>
      </c>
      <c r="K186" s="57">
        <v>354</v>
      </c>
      <c r="L186" s="57">
        <v>-88</v>
      </c>
      <c r="M186" s="67" t="s">
        <v>1015</v>
      </c>
    </row>
    <row r="187" spans="2:13" x14ac:dyDescent="0.2">
      <c r="B187" s="17">
        <v>348396</v>
      </c>
      <c r="C187" s="149" t="s">
        <v>110</v>
      </c>
      <c r="D187" s="170"/>
      <c r="E187" s="150"/>
      <c r="F187" s="51" t="s">
        <v>60</v>
      </c>
      <c r="G187" s="88"/>
      <c r="H187" s="51" t="s">
        <v>1155</v>
      </c>
      <c r="I187" s="88"/>
      <c r="J187" s="57">
        <v>552</v>
      </c>
      <c r="K187" s="57">
        <v>552</v>
      </c>
      <c r="L187" s="57">
        <v>0</v>
      </c>
      <c r="M187" s="67" t="s">
        <v>1014</v>
      </c>
    </row>
    <row r="188" spans="2:13" x14ac:dyDescent="0.2">
      <c r="B188" s="17">
        <v>347628</v>
      </c>
      <c r="C188" s="149" t="s">
        <v>102</v>
      </c>
      <c r="D188" s="170"/>
      <c r="E188" s="150"/>
      <c r="F188" s="51" t="s">
        <v>103</v>
      </c>
      <c r="G188" s="88"/>
      <c r="H188" s="51" t="s">
        <v>1144</v>
      </c>
      <c r="I188" s="88"/>
      <c r="J188" s="57">
        <v>288</v>
      </c>
      <c r="K188" s="57">
        <v>288</v>
      </c>
      <c r="L188" s="57">
        <v>0</v>
      </c>
      <c r="M188" s="67" t="s">
        <v>1014</v>
      </c>
    </row>
    <row r="189" spans="2:13" x14ac:dyDescent="0.2">
      <c r="B189" s="17">
        <v>365548</v>
      </c>
      <c r="C189" s="149" t="s">
        <v>599</v>
      </c>
      <c r="D189" s="170"/>
      <c r="E189" s="150"/>
      <c r="F189" s="51" t="s">
        <v>60</v>
      </c>
      <c r="G189" s="88"/>
      <c r="H189" s="51" t="s">
        <v>1145</v>
      </c>
      <c r="I189" s="88"/>
      <c r="J189" s="57">
        <v>801</v>
      </c>
      <c r="K189" s="57">
        <v>641</v>
      </c>
      <c r="L189" s="57">
        <v>-160</v>
      </c>
      <c r="M189" s="67" t="s">
        <v>1015</v>
      </c>
    </row>
    <row r="190" spans="2:13" x14ac:dyDescent="0.2">
      <c r="B190" s="17">
        <v>348494</v>
      </c>
      <c r="C190" s="149" t="s">
        <v>516</v>
      </c>
      <c r="D190" s="170"/>
      <c r="E190" s="150"/>
      <c r="F190" s="51" t="s">
        <v>103</v>
      </c>
      <c r="G190" s="88"/>
      <c r="H190" s="51" t="s">
        <v>1150</v>
      </c>
      <c r="I190" s="88"/>
      <c r="J190" s="57">
        <v>722</v>
      </c>
      <c r="K190" s="57">
        <v>722</v>
      </c>
      <c r="L190" s="57">
        <v>0</v>
      </c>
      <c r="M190" s="67" t="s">
        <v>1014</v>
      </c>
    </row>
    <row r="191" spans="2:13" x14ac:dyDescent="0.2">
      <c r="B191" s="17">
        <v>365175</v>
      </c>
      <c r="C191" s="149" t="s">
        <v>526</v>
      </c>
      <c r="D191" s="170"/>
      <c r="E191" s="150"/>
      <c r="F191" s="51" t="s">
        <v>72</v>
      </c>
      <c r="G191" s="88"/>
      <c r="H191" s="51" t="s">
        <v>1153</v>
      </c>
      <c r="I191" s="88"/>
      <c r="J191" s="57">
        <v>573</v>
      </c>
      <c r="K191" s="57">
        <v>516</v>
      </c>
      <c r="L191" s="57">
        <v>-57</v>
      </c>
      <c r="M191" s="67" t="s">
        <v>1015</v>
      </c>
    </row>
    <row r="192" spans="2:13" x14ac:dyDescent="0.2">
      <c r="B192" s="17">
        <v>348583</v>
      </c>
      <c r="C192" s="149" t="s">
        <v>495</v>
      </c>
      <c r="D192" s="170"/>
      <c r="E192" s="150"/>
      <c r="F192" s="51" t="s">
        <v>74</v>
      </c>
      <c r="G192" s="88"/>
      <c r="H192" s="51" t="s">
        <v>1154</v>
      </c>
      <c r="I192" s="88"/>
      <c r="J192" s="57">
        <v>954</v>
      </c>
      <c r="K192" s="57">
        <v>859</v>
      </c>
      <c r="L192" s="57">
        <v>-95</v>
      </c>
      <c r="M192" s="67" t="s">
        <v>1015</v>
      </c>
    </row>
    <row r="193" spans="2:12" ht="12.75" thickBot="1" x14ac:dyDescent="0.25"/>
    <row r="194" spans="2:12" ht="12.75" thickBot="1" x14ac:dyDescent="0.25">
      <c r="B194" s="46" t="s">
        <v>1032</v>
      </c>
      <c r="G194" s="69">
        <f>COUNTIFS(M126:M192,"SI")</f>
        <v>37</v>
      </c>
      <c r="L194" s="23" t="s">
        <v>41</v>
      </c>
    </row>
    <row r="195" spans="2:12" x14ac:dyDescent="0.2">
      <c r="B195" s="42" t="s">
        <v>1031</v>
      </c>
      <c r="L195" s="5"/>
    </row>
    <row r="196" spans="2:12" ht="12.75" thickBot="1" x14ac:dyDescent="0.25">
      <c r="L196" s="14" t="s">
        <v>1034</v>
      </c>
    </row>
    <row r="197" spans="2:12" ht="12.75" thickBot="1" x14ac:dyDescent="0.25">
      <c r="B197" s="46" t="s">
        <v>1033</v>
      </c>
      <c r="G197" s="68">
        <f>COUNTA(M126:M192)</f>
        <v>67</v>
      </c>
      <c r="L197" s="14" t="s">
        <v>896</v>
      </c>
    </row>
    <row r="198" spans="2:12" ht="12.75" thickBot="1" x14ac:dyDescent="0.25"/>
    <row r="199" spans="2:12" ht="12.75" thickBot="1" x14ac:dyDescent="0.25">
      <c r="B199" s="46" t="s">
        <v>1035</v>
      </c>
      <c r="G199" s="70">
        <f>G194/G197</f>
        <v>0.55223880597014929</v>
      </c>
    </row>
    <row r="202" spans="2:12" x14ac:dyDescent="0.2">
      <c r="B202" s="23" t="s">
        <v>876</v>
      </c>
      <c r="C202" s="5"/>
    </row>
    <row r="203" spans="2:12" x14ac:dyDescent="0.2">
      <c r="B203" s="5"/>
      <c r="C203" s="5"/>
    </row>
    <row r="204" spans="2:12" ht="24" x14ac:dyDescent="0.2">
      <c r="B204" s="167" t="s">
        <v>57</v>
      </c>
      <c r="C204" s="168"/>
      <c r="D204" s="72" t="s">
        <v>1313</v>
      </c>
      <c r="E204" s="72" t="s">
        <v>1314</v>
      </c>
      <c r="F204" s="72" t="s">
        <v>1059</v>
      </c>
    </row>
    <row r="205" spans="2:12" x14ac:dyDescent="0.2">
      <c r="B205" s="149" t="s">
        <v>60</v>
      </c>
      <c r="C205" s="150"/>
      <c r="D205" s="57">
        <f t="shared" ref="D205:D212" si="0">COUNTIFS($M$126:$M$192,"SI",$F$126:$F$192,$B205)</f>
        <v>10</v>
      </c>
      <c r="E205" s="57">
        <f>COUNTIFS($F$126:$F$192,$B205)</f>
        <v>18</v>
      </c>
      <c r="F205" s="85">
        <f>IFERROR(D205/E205,0)</f>
        <v>0.55555555555555558</v>
      </c>
      <c r="H205" s="64" t="s">
        <v>1061</v>
      </c>
    </row>
    <row r="206" spans="2:12" x14ac:dyDescent="0.2">
      <c r="B206" s="149" t="s">
        <v>63</v>
      </c>
      <c r="C206" s="150"/>
      <c r="D206" s="57">
        <f t="shared" si="0"/>
        <v>0</v>
      </c>
      <c r="E206" s="57">
        <f t="shared" ref="E206:E212" si="1">COUNTIFS($F$126:$F$192,$B206)</f>
        <v>2</v>
      </c>
      <c r="F206" s="85">
        <f t="shared" ref="F206:F212" si="2">IFERROR(D206/E206,0)</f>
        <v>0</v>
      </c>
    </row>
    <row r="207" spans="2:12" x14ac:dyDescent="0.2">
      <c r="B207" s="149" t="s">
        <v>65</v>
      </c>
      <c r="C207" s="150"/>
      <c r="D207" s="57">
        <f t="shared" si="0"/>
        <v>0</v>
      </c>
      <c r="E207" s="57">
        <f t="shared" si="1"/>
        <v>0</v>
      </c>
      <c r="F207" s="85">
        <f t="shared" si="2"/>
        <v>0</v>
      </c>
      <c r="H207" s="63"/>
      <c r="I207" s="46" t="s">
        <v>1062</v>
      </c>
    </row>
    <row r="208" spans="2:12" x14ac:dyDescent="0.2">
      <c r="B208" s="149" t="s">
        <v>68</v>
      </c>
      <c r="C208" s="150"/>
      <c r="D208" s="57">
        <f t="shared" si="0"/>
        <v>0</v>
      </c>
      <c r="E208" s="57">
        <f t="shared" si="1"/>
        <v>3</v>
      </c>
      <c r="F208" s="85">
        <f t="shared" si="2"/>
        <v>0</v>
      </c>
      <c r="H208" s="71"/>
      <c r="I208" s="46" t="s">
        <v>1063</v>
      </c>
    </row>
    <row r="209" spans="2:9" x14ac:dyDescent="0.2">
      <c r="B209" s="149" t="s">
        <v>70</v>
      </c>
      <c r="C209" s="150"/>
      <c r="D209" s="57">
        <f t="shared" si="0"/>
        <v>3</v>
      </c>
      <c r="E209" s="57">
        <f t="shared" si="1"/>
        <v>4</v>
      </c>
      <c r="F209" s="85">
        <f t="shared" si="2"/>
        <v>0.75</v>
      </c>
      <c r="H209" s="62"/>
      <c r="I209" s="46" t="s">
        <v>1064</v>
      </c>
    </row>
    <row r="210" spans="2:9" x14ac:dyDescent="0.2">
      <c r="B210" s="149" t="s">
        <v>72</v>
      </c>
      <c r="C210" s="150"/>
      <c r="D210" s="57">
        <f t="shared" si="0"/>
        <v>0</v>
      </c>
      <c r="E210" s="57">
        <f t="shared" si="1"/>
        <v>1</v>
      </c>
      <c r="F210" s="85">
        <f t="shared" si="2"/>
        <v>0</v>
      </c>
    </row>
    <row r="211" spans="2:9" x14ac:dyDescent="0.2">
      <c r="B211" s="149" t="s">
        <v>74</v>
      </c>
      <c r="C211" s="150"/>
      <c r="D211" s="57">
        <f t="shared" si="0"/>
        <v>2</v>
      </c>
      <c r="E211" s="57">
        <f t="shared" si="1"/>
        <v>5</v>
      </c>
      <c r="F211" s="85">
        <f t="shared" si="2"/>
        <v>0.4</v>
      </c>
    </row>
    <row r="212" spans="2:9" x14ac:dyDescent="0.2">
      <c r="B212" s="149" t="s">
        <v>76</v>
      </c>
      <c r="C212" s="150"/>
      <c r="D212" s="57">
        <f t="shared" si="0"/>
        <v>4</v>
      </c>
      <c r="E212" s="57">
        <f t="shared" si="1"/>
        <v>8</v>
      </c>
      <c r="F212" s="85">
        <f t="shared" si="2"/>
        <v>0.5</v>
      </c>
    </row>
    <row r="214" spans="2:9" x14ac:dyDescent="0.2">
      <c r="B214" s="23" t="s">
        <v>1060</v>
      </c>
    </row>
    <row r="217" spans="2:9" ht="24" x14ac:dyDescent="0.2">
      <c r="B217" s="167" t="s">
        <v>1039</v>
      </c>
      <c r="C217" s="168"/>
      <c r="D217" s="72" t="s">
        <v>1313</v>
      </c>
      <c r="E217" s="72" t="s">
        <v>1314</v>
      </c>
      <c r="F217" s="72" t="s">
        <v>1059</v>
      </c>
    </row>
    <row r="218" spans="2:9" x14ac:dyDescent="0.2">
      <c r="B218" s="149" t="s">
        <v>1040</v>
      </c>
      <c r="C218" s="150"/>
      <c r="D218" s="57">
        <f>COUNTIFS($M$126:$M$192,"SI",$H$126:$H$192,$B218)</f>
        <v>3</v>
      </c>
      <c r="E218" s="57">
        <f>COUNTIFS($H$126:$H$192,$B218)</f>
        <v>5</v>
      </c>
      <c r="F218" s="85">
        <f>IFERROR(D218/E218,0)</f>
        <v>0.6</v>
      </c>
    </row>
    <row r="219" spans="2:9" x14ac:dyDescent="0.2">
      <c r="B219" s="149" t="s">
        <v>1041</v>
      </c>
      <c r="C219" s="150"/>
      <c r="D219" s="57">
        <f t="shared" ref="D219:D236" si="3">COUNTIFS($M$126:$M$192,"SI",$H$126:$H$192,$B219)</f>
        <v>3</v>
      </c>
      <c r="E219" s="57">
        <f t="shared" ref="E219:E236" si="4">COUNTIFS($H$126:$H$192,$B219)</f>
        <v>5</v>
      </c>
      <c r="F219" s="85">
        <f t="shared" ref="F219:F236" si="5">IFERROR(D219/E219,0)</f>
        <v>0.6</v>
      </c>
      <c r="H219" s="64" t="s">
        <v>1061</v>
      </c>
    </row>
    <row r="220" spans="2:9" x14ac:dyDescent="0.2">
      <c r="B220" s="149" t="s">
        <v>1042</v>
      </c>
      <c r="C220" s="150"/>
      <c r="D220" s="57">
        <f t="shared" si="3"/>
        <v>2</v>
      </c>
      <c r="E220" s="57">
        <f t="shared" si="4"/>
        <v>4</v>
      </c>
      <c r="F220" s="85">
        <f t="shared" si="5"/>
        <v>0.5</v>
      </c>
    </row>
    <row r="221" spans="2:9" x14ac:dyDescent="0.2">
      <c r="B221" s="149" t="s">
        <v>1043</v>
      </c>
      <c r="C221" s="150"/>
      <c r="D221" s="57">
        <f t="shared" si="3"/>
        <v>1</v>
      </c>
      <c r="E221" s="57">
        <f t="shared" si="4"/>
        <v>3</v>
      </c>
      <c r="F221" s="85">
        <f t="shared" si="5"/>
        <v>0.33333333333333331</v>
      </c>
      <c r="H221" s="63"/>
      <c r="I221" s="46" t="s">
        <v>1062</v>
      </c>
    </row>
    <row r="222" spans="2:9" x14ac:dyDescent="0.2">
      <c r="B222" s="149" t="s">
        <v>1044</v>
      </c>
      <c r="C222" s="150"/>
      <c r="D222" s="57">
        <f t="shared" si="3"/>
        <v>1</v>
      </c>
      <c r="E222" s="57">
        <f t="shared" si="4"/>
        <v>2</v>
      </c>
      <c r="F222" s="85">
        <f t="shared" si="5"/>
        <v>0.5</v>
      </c>
      <c r="H222" s="71"/>
      <c r="I222" s="46" t="s">
        <v>1063</v>
      </c>
    </row>
    <row r="223" spans="2:9" x14ac:dyDescent="0.2">
      <c r="B223" s="149" t="s">
        <v>1045</v>
      </c>
      <c r="C223" s="150"/>
      <c r="D223" s="57">
        <f t="shared" si="3"/>
        <v>1</v>
      </c>
      <c r="E223" s="57">
        <f t="shared" si="4"/>
        <v>1</v>
      </c>
      <c r="F223" s="85">
        <f t="shared" si="5"/>
        <v>1</v>
      </c>
      <c r="H223" s="62"/>
      <c r="I223" s="46" t="s">
        <v>1064</v>
      </c>
    </row>
    <row r="224" spans="2:9" x14ac:dyDescent="0.2">
      <c r="B224" s="149" t="s">
        <v>1046</v>
      </c>
      <c r="C224" s="150"/>
      <c r="D224" s="57">
        <f t="shared" si="3"/>
        <v>3</v>
      </c>
      <c r="E224" s="57">
        <f t="shared" si="4"/>
        <v>7</v>
      </c>
      <c r="F224" s="85">
        <f t="shared" si="5"/>
        <v>0.42857142857142855</v>
      </c>
    </row>
    <row r="225" spans="2:13" x14ac:dyDescent="0.2">
      <c r="B225" s="149" t="s">
        <v>1047</v>
      </c>
      <c r="C225" s="150"/>
      <c r="D225" s="57">
        <f t="shared" si="3"/>
        <v>2</v>
      </c>
      <c r="E225" s="57">
        <f t="shared" si="4"/>
        <v>2</v>
      </c>
      <c r="F225" s="85">
        <f t="shared" si="5"/>
        <v>1</v>
      </c>
    </row>
    <row r="226" spans="2:13" x14ac:dyDescent="0.2">
      <c r="B226" s="149" t="s">
        <v>1048</v>
      </c>
      <c r="C226" s="150"/>
      <c r="D226" s="57">
        <f t="shared" si="3"/>
        <v>2</v>
      </c>
      <c r="E226" s="57">
        <f t="shared" si="4"/>
        <v>3</v>
      </c>
      <c r="F226" s="85">
        <f t="shared" si="5"/>
        <v>0.66666666666666663</v>
      </c>
    </row>
    <row r="227" spans="2:13" x14ac:dyDescent="0.2">
      <c r="B227" s="149" t="s">
        <v>1049</v>
      </c>
      <c r="C227" s="150"/>
      <c r="D227" s="57">
        <f t="shared" si="3"/>
        <v>1</v>
      </c>
      <c r="E227" s="57">
        <f t="shared" si="4"/>
        <v>2</v>
      </c>
      <c r="F227" s="85">
        <f t="shared" si="5"/>
        <v>0.5</v>
      </c>
    </row>
    <row r="228" spans="2:13" x14ac:dyDescent="0.2">
      <c r="B228" s="149" t="s">
        <v>1050</v>
      </c>
      <c r="C228" s="150"/>
      <c r="D228" s="57">
        <f t="shared" si="3"/>
        <v>0</v>
      </c>
      <c r="E228" s="57">
        <f t="shared" si="4"/>
        <v>2</v>
      </c>
      <c r="F228" s="85">
        <f t="shared" si="5"/>
        <v>0</v>
      </c>
    </row>
    <row r="229" spans="2:13" x14ac:dyDescent="0.2">
      <c r="B229" s="149" t="s">
        <v>1051</v>
      </c>
      <c r="C229" s="150"/>
      <c r="D229" s="57">
        <f t="shared" si="3"/>
        <v>1</v>
      </c>
      <c r="E229" s="57">
        <f t="shared" si="4"/>
        <v>2</v>
      </c>
      <c r="F229" s="85">
        <f t="shared" si="5"/>
        <v>0.5</v>
      </c>
    </row>
    <row r="230" spans="2:13" x14ac:dyDescent="0.2">
      <c r="B230" s="149" t="s">
        <v>1052</v>
      </c>
      <c r="C230" s="150"/>
      <c r="D230" s="57">
        <f t="shared" si="3"/>
        <v>2</v>
      </c>
      <c r="E230" s="57">
        <f t="shared" si="4"/>
        <v>3</v>
      </c>
      <c r="F230" s="85">
        <f t="shared" si="5"/>
        <v>0.66666666666666663</v>
      </c>
    </row>
    <row r="231" spans="2:13" x14ac:dyDescent="0.2">
      <c r="B231" s="149" t="s">
        <v>1053</v>
      </c>
      <c r="C231" s="150"/>
      <c r="D231" s="57">
        <f t="shared" si="3"/>
        <v>1</v>
      </c>
      <c r="E231" s="57">
        <f t="shared" si="4"/>
        <v>2</v>
      </c>
      <c r="F231" s="85">
        <f t="shared" si="5"/>
        <v>0.5</v>
      </c>
    </row>
    <row r="232" spans="2:13" x14ac:dyDescent="0.2">
      <c r="B232" s="149" t="s">
        <v>1054</v>
      </c>
      <c r="C232" s="150"/>
      <c r="D232" s="57">
        <f t="shared" si="3"/>
        <v>6</v>
      </c>
      <c r="E232" s="57">
        <f t="shared" si="4"/>
        <v>8</v>
      </c>
      <c r="F232" s="85">
        <f t="shared" si="5"/>
        <v>0.75</v>
      </c>
    </row>
    <row r="233" spans="2:13" x14ac:dyDescent="0.2">
      <c r="B233" s="149" t="s">
        <v>1055</v>
      </c>
      <c r="C233" s="150"/>
      <c r="D233" s="57">
        <f t="shared" si="3"/>
        <v>3</v>
      </c>
      <c r="E233" s="57">
        <f t="shared" si="4"/>
        <v>5</v>
      </c>
      <c r="F233" s="85">
        <f t="shared" si="5"/>
        <v>0.6</v>
      </c>
    </row>
    <row r="234" spans="2:13" x14ac:dyDescent="0.2">
      <c r="B234" s="149" t="s">
        <v>1056</v>
      </c>
      <c r="C234" s="150"/>
      <c r="D234" s="57">
        <f t="shared" si="3"/>
        <v>1</v>
      </c>
      <c r="E234" s="57">
        <f t="shared" si="4"/>
        <v>2</v>
      </c>
      <c r="F234" s="85">
        <f t="shared" si="5"/>
        <v>0.5</v>
      </c>
    </row>
    <row r="235" spans="2:13" x14ac:dyDescent="0.2">
      <c r="B235" s="149" t="s">
        <v>1057</v>
      </c>
      <c r="C235" s="150"/>
      <c r="D235" s="57">
        <f t="shared" si="3"/>
        <v>1</v>
      </c>
      <c r="E235" s="57">
        <f t="shared" si="4"/>
        <v>2</v>
      </c>
      <c r="F235" s="85">
        <f t="shared" si="5"/>
        <v>0.5</v>
      </c>
    </row>
    <row r="236" spans="2:13" x14ac:dyDescent="0.2">
      <c r="B236" s="149" t="s">
        <v>1058</v>
      </c>
      <c r="C236" s="150"/>
      <c r="D236" s="57">
        <f t="shared" si="3"/>
        <v>0</v>
      </c>
      <c r="E236" s="57">
        <f t="shared" si="4"/>
        <v>3</v>
      </c>
      <c r="F236" s="85">
        <f t="shared" si="5"/>
        <v>0</v>
      </c>
    </row>
    <row r="238" spans="2:13" x14ac:dyDescent="0.2">
      <c r="B238" s="64" t="s">
        <v>1065</v>
      </c>
    </row>
    <row r="240" spans="2:13" s="65" customFormat="1" ht="36" x14ac:dyDescent="0.25">
      <c r="B240" s="72" t="s">
        <v>1311</v>
      </c>
      <c r="C240" s="167" t="s">
        <v>1027</v>
      </c>
      <c r="D240" s="169"/>
      <c r="E240" s="168"/>
      <c r="F240" s="167" t="s">
        <v>875</v>
      </c>
      <c r="G240" s="168"/>
      <c r="H240" s="167" t="s">
        <v>1038</v>
      </c>
      <c r="I240" s="168"/>
      <c r="J240" s="72" t="s">
        <v>1312</v>
      </c>
      <c r="K240" s="72" t="s">
        <v>1028</v>
      </c>
      <c r="L240" s="72" t="s">
        <v>1029</v>
      </c>
      <c r="M240" s="72" t="s">
        <v>1030</v>
      </c>
    </row>
    <row r="241" spans="2:13" x14ac:dyDescent="0.2">
      <c r="B241" s="17">
        <v>348616</v>
      </c>
      <c r="C241" s="149" t="s">
        <v>450</v>
      </c>
      <c r="D241" s="170"/>
      <c r="E241" s="150"/>
      <c r="F241" s="51" t="s">
        <v>63</v>
      </c>
      <c r="G241" s="88"/>
      <c r="H241" s="51" t="s">
        <v>1154</v>
      </c>
      <c r="I241" s="88"/>
      <c r="J241" s="57">
        <v>373</v>
      </c>
      <c r="K241" s="57">
        <v>299</v>
      </c>
      <c r="L241" s="57">
        <v>-74</v>
      </c>
      <c r="M241" s="67" t="s">
        <v>1015</v>
      </c>
    </row>
    <row r="242" spans="2:13" x14ac:dyDescent="0.2">
      <c r="B242" s="17">
        <v>348057</v>
      </c>
      <c r="C242" s="149" t="s">
        <v>372</v>
      </c>
      <c r="D242" s="170"/>
      <c r="E242" s="150"/>
      <c r="F242" s="51" t="s">
        <v>65</v>
      </c>
      <c r="G242" s="88"/>
      <c r="H242" s="51" t="s">
        <v>1160</v>
      </c>
      <c r="I242" s="88"/>
      <c r="J242" s="57">
        <v>406</v>
      </c>
      <c r="K242" s="57">
        <v>325</v>
      </c>
      <c r="L242" s="57">
        <v>-81</v>
      </c>
      <c r="M242" s="67" t="s">
        <v>1015</v>
      </c>
    </row>
    <row r="243" spans="2:13" x14ac:dyDescent="0.2">
      <c r="B243" s="17">
        <v>362790</v>
      </c>
      <c r="C243" s="149" t="s">
        <v>529</v>
      </c>
      <c r="D243" s="170"/>
      <c r="E243" s="150"/>
      <c r="F243" s="51" t="s">
        <v>60</v>
      </c>
      <c r="G243" s="88"/>
      <c r="H243" s="51" t="s">
        <v>1153</v>
      </c>
      <c r="I243" s="88"/>
      <c r="J243" s="57">
        <v>972</v>
      </c>
      <c r="K243" s="57">
        <v>875</v>
      </c>
      <c r="L243" s="57">
        <v>-97</v>
      </c>
      <c r="M243" s="67" t="s">
        <v>1015</v>
      </c>
    </row>
    <row r="244" spans="2:13" x14ac:dyDescent="0.2">
      <c r="B244" s="17">
        <v>348150</v>
      </c>
      <c r="C244" s="149" t="s">
        <v>255</v>
      </c>
      <c r="D244" s="170"/>
      <c r="E244" s="150"/>
      <c r="F244" s="51" t="s">
        <v>65</v>
      </c>
      <c r="G244" s="88"/>
      <c r="H244" s="51" t="s">
        <v>1152</v>
      </c>
      <c r="I244" s="88"/>
      <c r="J244" s="57">
        <v>728</v>
      </c>
      <c r="K244" s="57">
        <v>728</v>
      </c>
      <c r="L244" s="57">
        <v>0</v>
      </c>
      <c r="M244" s="67" t="s">
        <v>1014</v>
      </c>
    </row>
    <row r="245" spans="2:13" x14ac:dyDescent="0.2">
      <c r="B245" s="17">
        <v>364423</v>
      </c>
      <c r="C245" s="149" t="s">
        <v>681</v>
      </c>
      <c r="D245" s="170"/>
      <c r="E245" s="150"/>
      <c r="F245" s="51" t="s">
        <v>74</v>
      </c>
      <c r="G245" s="88"/>
      <c r="H245" s="51" t="s">
        <v>1157</v>
      </c>
      <c r="I245" s="88"/>
      <c r="J245" s="57">
        <v>736</v>
      </c>
      <c r="K245" s="57">
        <v>663</v>
      </c>
      <c r="L245" s="57">
        <v>-73</v>
      </c>
      <c r="M245" s="67" t="s">
        <v>1015</v>
      </c>
    </row>
    <row r="246" spans="2:13" x14ac:dyDescent="0.2">
      <c r="B246" s="17">
        <v>347587</v>
      </c>
      <c r="C246" s="149" t="s">
        <v>566</v>
      </c>
      <c r="D246" s="170"/>
      <c r="E246" s="150"/>
      <c r="F246" s="51" t="s">
        <v>74</v>
      </c>
      <c r="G246" s="88"/>
      <c r="H246" s="51" t="s">
        <v>1143</v>
      </c>
      <c r="I246" s="88"/>
      <c r="J246" s="57">
        <v>253</v>
      </c>
      <c r="K246" s="57">
        <v>203</v>
      </c>
      <c r="L246" s="57">
        <v>-50</v>
      </c>
      <c r="M246" s="67" t="s">
        <v>1015</v>
      </c>
    </row>
    <row r="247" spans="2:13" x14ac:dyDescent="0.2">
      <c r="B247" s="17">
        <v>348190</v>
      </c>
      <c r="C247" s="149" t="s">
        <v>750</v>
      </c>
      <c r="D247" s="170"/>
      <c r="E247" s="150"/>
      <c r="F247" s="51" t="s">
        <v>151</v>
      </c>
      <c r="G247" s="88"/>
      <c r="H247" s="51" t="s">
        <v>1148</v>
      </c>
      <c r="I247" s="88"/>
      <c r="J247" s="57">
        <v>174</v>
      </c>
      <c r="K247" s="57">
        <v>157</v>
      </c>
      <c r="L247" s="57">
        <v>-17</v>
      </c>
      <c r="M247" s="67" t="s">
        <v>1015</v>
      </c>
    </row>
    <row r="248" spans="2:13" x14ac:dyDescent="0.2">
      <c r="B248" s="17">
        <v>353558</v>
      </c>
      <c r="C248" s="149" t="s">
        <v>281</v>
      </c>
      <c r="D248" s="170"/>
      <c r="E248" s="150"/>
      <c r="F248" s="51" t="s">
        <v>76</v>
      </c>
      <c r="G248" s="88"/>
      <c r="H248" s="51" t="s">
        <v>1156</v>
      </c>
      <c r="I248" s="88"/>
      <c r="J248" s="57">
        <v>920</v>
      </c>
      <c r="K248" s="57">
        <v>736</v>
      </c>
      <c r="L248" s="57">
        <v>-184</v>
      </c>
      <c r="M248" s="67" t="s">
        <v>1015</v>
      </c>
    </row>
    <row r="249" spans="2:13" x14ac:dyDescent="0.2">
      <c r="B249" s="17">
        <v>362659</v>
      </c>
      <c r="C249" s="149" t="s">
        <v>594</v>
      </c>
      <c r="D249" s="170"/>
      <c r="E249" s="150"/>
      <c r="F249" s="51" t="s">
        <v>74</v>
      </c>
      <c r="G249" s="88"/>
      <c r="H249" s="51" t="s">
        <v>1150</v>
      </c>
      <c r="I249" s="88"/>
      <c r="J249" s="57">
        <v>50</v>
      </c>
      <c r="K249" s="57">
        <v>50</v>
      </c>
      <c r="L249" s="57">
        <v>0</v>
      </c>
      <c r="M249" s="67" t="s">
        <v>1014</v>
      </c>
    </row>
    <row r="250" spans="2:13" x14ac:dyDescent="0.2">
      <c r="B250" s="17">
        <v>362702</v>
      </c>
      <c r="C250" s="149" t="s">
        <v>489</v>
      </c>
      <c r="D250" s="170"/>
      <c r="E250" s="150"/>
      <c r="F250" s="51" t="s">
        <v>151</v>
      </c>
      <c r="G250" s="88"/>
      <c r="H250" s="51" t="s">
        <v>1155</v>
      </c>
      <c r="I250" s="88"/>
      <c r="J250" s="57">
        <v>160</v>
      </c>
      <c r="K250" s="57">
        <v>144</v>
      </c>
      <c r="L250" s="57">
        <v>-16</v>
      </c>
      <c r="M250" s="67" t="s">
        <v>1015</v>
      </c>
    </row>
    <row r="251" spans="2:13" x14ac:dyDescent="0.2">
      <c r="B251" s="17">
        <v>369628</v>
      </c>
      <c r="C251" s="149" t="s">
        <v>713</v>
      </c>
      <c r="D251" s="170"/>
      <c r="E251" s="150"/>
      <c r="F251" s="51" t="s">
        <v>80</v>
      </c>
      <c r="G251" s="88"/>
      <c r="H251" s="51" t="s">
        <v>1145</v>
      </c>
      <c r="I251" s="88"/>
      <c r="J251" s="57">
        <v>664</v>
      </c>
      <c r="K251" s="57">
        <v>598</v>
      </c>
      <c r="L251" s="57">
        <v>-66</v>
      </c>
      <c r="M251" s="67" t="s">
        <v>1015</v>
      </c>
    </row>
    <row r="252" spans="2:13" x14ac:dyDescent="0.2">
      <c r="B252" s="17">
        <v>347568</v>
      </c>
      <c r="C252" s="149" t="s">
        <v>542</v>
      </c>
      <c r="D252" s="170"/>
      <c r="E252" s="150"/>
      <c r="F252" s="51" t="s">
        <v>74</v>
      </c>
      <c r="G252" s="88"/>
      <c r="H252" s="51" t="s">
        <v>1146</v>
      </c>
      <c r="I252" s="88"/>
      <c r="J252" s="57">
        <v>253</v>
      </c>
      <c r="K252" s="57">
        <v>253</v>
      </c>
      <c r="L252" s="57">
        <v>0</v>
      </c>
      <c r="M252" s="67" t="s">
        <v>1014</v>
      </c>
    </row>
    <row r="253" spans="2:13" x14ac:dyDescent="0.2">
      <c r="B253" s="17">
        <v>366794</v>
      </c>
      <c r="C253" s="149" t="s">
        <v>132</v>
      </c>
      <c r="D253" s="170"/>
      <c r="E253" s="150"/>
      <c r="F253" s="51" t="s">
        <v>76</v>
      </c>
      <c r="G253" s="88"/>
      <c r="H253" s="51" t="s">
        <v>1153</v>
      </c>
      <c r="I253" s="88"/>
      <c r="J253" s="57">
        <v>947</v>
      </c>
      <c r="K253" s="57">
        <v>853</v>
      </c>
      <c r="L253" s="57">
        <v>-94</v>
      </c>
      <c r="M253" s="67" t="s">
        <v>1015</v>
      </c>
    </row>
    <row r="254" spans="2:13" x14ac:dyDescent="0.2">
      <c r="B254" s="17">
        <v>348383</v>
      </c>
      <c r="C254" s="149" t="s">
        <v>781</v>
      </c>
      <c r="D254" s="170"/>
      <c r="E254" s="150"/>
      <c r="F254" s="51" t="s">
        <v>60</v>
      </c>
      <c r="G254" s="88"/>
      <c r="H254" s="51" t="s">
        <v>1143</v>
      </c>
      <c r="I254" s="88"/>
      <c r="J254" s="57">
        <v>385</v>
      </c>
      <c r="K254" s="57">
        <v>347</v>
      </c>
      <c r="L254" s="57">
        <v>-38</v>
      </c>
      <c r="M254" s="67" t="s">
        <v>1015</v>
      </c>
    </row>
    <row r="255" spans="2:13" x14ac:dyDescent="0.2">
      <c r="B255" s="17">
        <v>347821</v>
      </c>
      <c r="C255" s="149" t="s">
        <v>444</v>
      </c>
      <c r="D255" s="170"/>
      <c r="E255" s="150"/>
      <c r="F255" s="51" t="s">
        <v>89</v>
      </c>
      <c r="G255" s="88"/>
      <c r="H255" s="51" t="s">
        <v>1148</v>
      </c>
      <c r="I255" s="88"/>
      <c r="J255" s="57">
        <v>167</v>
      </c>
      <c r="K255" s="57">
        <v>151</v>
      </c>
      <c r="L255" s="57">
        <v>-16</v>
      </c>
      <c r="M255" s="67" t="s">
        <v>1015</v>
      </c>
    </row>
    <row r="256" spans="2:13" x14ac:dyDescent="0.2">
      <c r="B256" s="17">
        <v>347883</v>
      </c>
      <c r="C256" s="149" t="s">
        <v>219</v>
      </c>
      <c r="D256" s="170"/>
      <c r="E256" s="150"/>
      <c r="F256" s="51" t="s">
        <v>76</v>
      </c>
      <c r="G256" s="88"/>
      <c r="H256" s="51" t="s">
        <v>1155</v>
      </c>
      <c r="I256" s="88"/>
      <c r="J256" s="57">
        <v>271</v>
      </c>
      <c r="K256" s="57">
        <v>244</v>
      </c>
      <c r="L256" s="57">
        <v>-27</v>
      </c>
      <c r="M256" s="67" t="s">
        <v>1015</v>
      </c>
    </row>
    <row r="257" spans="2:13" x14ac:dyDescent="0.2">
      <c r="B257" s="17">
        <v>348462</v>
      </c>
      <c r="C257" s="149" t="s">
        <v>379</v>
      </c>
      <c r="D257" s="170"/>
      <c r="E257" s="150"/>
      <c r="F257" s="51" t="s">
        <v>65</v>
      </c>
      <c r="G257" s="88"/>
      <c r="H257" s="51" t="s">
        <v>1144</v>
      </c>
      <c r="I257" s="88"/>
      <c r="J257" s="57">
        <v>944</v>
      </c>
      <c r="K257" s="57">
        <v>756</v>
      </c>
      <c r="L257" s="57">
        <v>-188</v>
      </c>
      <c r="M257" s="67" t="s">
        <v>1015</v>
      </c>
    </row>
    <row r="258" spans="2:13" x14ac:dyDescent="0.2">
      <c r="B258" s="17">
        <v>348638</v>
      </c>
      <c r="C258" s="149" t="s">
        <v>106</v>
      </c>
      <c r="D258" s="170"/>
      <c r="E258" s="150"/>
      <c r="F258" s="51" t="s">
        <v>103</v>
      </c>
      <c r="G258" s="88"/>
      <c r="H258" s="51" t="s">
        <v>1147</v>
      </c>
      <c r="I258" s="88"/>
      <c r="J258" s="57">
        <v>96</v>
      </c>
      <c r="K258" s="57">
        <v>96</v>
      </c>
      <c r="L258" s="57">
        <v>0</v>
      </c>
      <c r="M258" s="67" t="s">
        <v>1014</v>
      </c>
    </row>
    <row r="259" spans="2:13" x14ac:dyDescent="0.2">
      <c r="B259" s="17">
        <v>347592</v>
      </c>
      <c r="C259" s="149" t="s">
        <v>533</v>
      </c>
      <c r="D259" s="170"/>
      <c r="E259" s="150"/>
      <c r="F259" s="51" t="s">
        <v>103</v>
      </c>
      <c r="G259" s="88"/>
      <c r="H259" s="51" t="s">
        <v>1159</v>
      </c>
      <c r="I259" s="88"/>
      <c r="J259" s="57">
        <v>351</v>
      </c>
      <c r="K259" s="57">
        <v>316</v>
      </c>
      <c r="L259" s="57">
        <v>-35</v>
      </c>
      <c r="M259" s="67" t="s">
        <v>1015</v>
      </c>
    </row>
    <row r="260" spans="2:13" x14ac:dyDescent="0.2">
      <c r="B260" s="17">
        <v>347663</v>
      </c>
      <c r="C260" s="149" t="s">
        <v>547</v>
      </c>
      <c r="D260" s="170"/>
      <c r="E260" s="150"/>
      <c r="F260" s="51" t="s">
        <v>103</v>
      </c>
      <c r="G260" s="88"/>
      <c r="H260" s="51" t="s">
        <v>1144</v>
      </c>
      <c r="I260" s="88"/>
      <c r="J260" s="57">
        <v>363</v>
      </c>
      <c r="K260" s="57">
        <v>327</v>
      </c>
      <c r="L260" s="57">
        <v>-36</v>
      </c>
      <c r="M260" s="67" t="s">
        <v>1015</v>
      </c>
    </row>
    <row r="261" spans="2:13" x14ac:dyDescent="0.2">
      <c r="B261" s="17">
        <v>365174</v>
      </c>
      <c r="C261" s="149" t="s">
        <v>526</v>
      </c>
      <c r="D261" s="170"/>
      <c r="E261" s="150"/>
      <c r="F261" s="51" t="s">
        <v>72</v>
      </c>
      <c r="G261" s="88"/>
      <c r="H261" s="51" t="s">
        <v>1145</v>
      </c>
      <c r="I261" s="88"/>
      <c r="J261" s="57">
        <v>166</v>
      </c>
      <c r="K261" s="57">
        <v>166</v>
      </c>
      <c r="L261" s="57">
        <v>0</v>
      </c>
      <c r="M261" s="67" t="s">
        <v>1014</v>
      </c>
    </row>
    <row r="262" spans="2:13" x14ac:dyDescent="0.2">
      <c r="B262" s="17">
        <v>348178</v>
      </c>
      <c r="C262" s="149" t="s">
        <v>747</v>
      </c>
      <c r="D262" s="170"/>
      <c r="E262" s="150"/>
      <c r="F262" s="51" t="s">
        <v>151</v>
      </c>
      <c r="G262" s="88"/>
      <c r="H262" s="51" t="s">
        <v>1154</v>
      </c>
      <c r="I262" s="88"/>
      <c r="J262" s="57">
        <v>22</v>
      </c>
      <c r="K262" s="57">
        <v>22</v>
      </c>
      <c r="L262" s="57">
        <v>0</v>
      </c>
      <c r="M262" s="67" t="s">
        <v>1014</v>
      </c>
    </row>
    <row r="263" spans="2:13" x14ac:dyDescent="0.2">
      <c r="B263" s="17">
        <v>347665</v>
      </c>
      <c r="C263" s="149" t="s">
        <v>767</v>
      </c>
      <c r="D263" s="170"/>
      <c r="E263" s="150"/>
      <c r="F263" s="51" t="s">
        <v>103</v>
      </c>
      <c r="G263" s="88"/>
      <c r="H263" s="51" t="s">
        <v>1143</v>
      </c>
      <c r="I263" s="88"/>
      <c r="J263" s="57">
        <v>847</v>
      </c>
      <c r="K263" s="57">
        <v>847</v>
      </c>
      <c r="L263" s="57">
        <v>0</v>
      </c>
      <c r="M263" s="67" t="s">
        <v>1014</v>
      </c>
    </row>
    <row r="264" spans="2:13" x14ac:dyDescent="0.2">
      <c r="B264" s="17">
        <v>348869</v>
      </c>
      <c r="C264" s="149" t="s">
        <v>428</v>
      </c>
      <c r="D264" s="170"/>
      <c r="E264" s="150"/>
      <c r="F264" s="51" t="s">
        <v>60</v>
      </c>
      <c r="G264" s="88"/>
      <c r="H264" s="51" t="s">
        <v>1160</v>
      </c>
      <c r="I264" s="88"/>
      <c r="J264" s="57">
        <v>25</v>
      </c>
      <c r="K264" s="57">
        <v>20</v>
      </c>
      <c r="L264" s="57">
        <v>-5</v>
      </c>
      <c r="M264" s="67" t="s">
        <v>1015</v>
      </c>
    </row>
    <row r="265" spans="2:13" x14ac:dyDescent="0.2">
      <c r="B265" s="17">
        <v>366754</v>
      </c>
      <c r="C265" s="149" t="s">
        <v>755</v>
      </c>
      <c r="D265" s="170"/>
      <c r="E265" s="150"/>
      <c r="F265" s="51" t="s">
        <v>103</v>
      </c>
      <c r="G265" s="88"/>
      <c r="H265" s="51" t="s">
        <v>1158</v>
      </c>
      <c r="I265" s="88"/>
      <c r="J265" s="57">
        <v>837</v>
      </c>
      <c r="K265" s="57">
        <v>837</v>
      </c>
      <c r="L265" s="57">
        <v>0</v>
      </c>
      <c r="M265" s="67" t="s">
        <v>1014</v>
      </c>
    </row>
    <row r="266" spans="2:13" x14ac:dyDescent="0.2">
      <c r="B266" s="17">
        <v>348285</v>
      </c>
      <c r="C266" s="149" t="s">
        <v>186</v>
      </c>
      <c r="D266" s="170"/>
      <c r="E266" s="150"/>
      <c r="F266" s="51" t="s">
        <v>63</v>
      </c>
      <c r="G266" s="88"/>
      <c r="H266" s="51" t="s">
        <v>1146</v>
      </c>
      <c r="I266" s="88"/>
      <c r="J266" s="57">
        <v>291</v>
      </c>
      <c r="K266" s="57">
        <v>291</v>
      </c>
      <c r="L266" s="57">
        <v>0</v>
      </c>
      <c r="M266" s="67" t="s">
        <v>1014</v>
      </c>
    </row>
    <row r="267" spans="2:13" x14ac:dyDescent="0.2">
      <c r="B267" s="17">
        <v>348304</v>
      </c>
      <c r="C267" s="149" t="s">
        <v>394</v>
      </c>
      <c r="D267" s="170"/>
      <c r="E267" s="150"/>
      <c r="F267" s="51" t="s">
        <v>82</v>
      </c>
      <c r="G267" s="88"/>
      <c r="H267" s="51" t="s">
        <v>1143</v>
      </c>
      <c r="I267" s="88"/>
      <c r="J267" s="57">
        <v>508</v>
      </c>
      <c r="K267" s="57">
        <v>508</v>
      </c>
      <c r="L267" s="57">
        <v>0</v>
      </c>
      <c r="M267" s="67" t="s">
        <v>1014</v>
      </c>
    </row>
    <row r="268" spans="2:13" x14ac:dyDescent="0.2">
      <c r="B268" s="17">
        <v>362184</v>
      </c>
      <c r="C268" s="149" t="s">
        <v>139</v>
      </c>
      <c r="D268" s="170"/>
      <c r="E268" s="150"/>
      <c r="F268" s="51" t="s">
        <v>60</v>
      </c>
      <c r="G268" s="88"/>
      <c r="H268" s="51" t="s">
        <v>1146</v>
      </c>
      <c r="I268" s="88"/>
      <c r="J268" s="57">
        <v>599</v>
      </c>
      <c r="K268" s="57">
        <v>540</v>
      </c>
      <c r="L268" s="57">
        <v>-59</v>
      </c>
      <c r="M268" s="67" t="s">
        <v>1015</v>
      </c>
    </row>
    <row r="269" spans="2:13" x14ac:dyDescent="0.2">
      <c r="B269" s="17">
        <v>348771</v>
      </c>
      <c r="C269" s="149" t="s">
        <v>295</v>
      </c>
      <c r="D269" s="170"/>
      <c r="E269" s="150"/>
      <c r="F269" s="51" t="s">
        <v>60</v>
      </c>
      <c r="G269" s="88"/>
      <c r="H269" s="51" t="s">
        <v>1144</v>
      </c>
      <c r="I269" s="88"/>
      <c r="J269" s="57">
        <v>656</v>
      </c>
      <c r="K269" s="57">
        <v>656</v>
      </c>
      <c r="L269" s="57">
        <v>0</v>
      </c>
      <c r="M269" s="67" t="s">
        <v>1014</v>
      </c>
    </row>
    <row r="270" spans="2:13" x14ac:dyDescent="0.2">
      <c r="B270" s="17">
        <v>348509</v>
      </c>
      <c r="C270" s="149" t="s">
        <v>445</v>
      </c>
      <c r="D270" s="170"/>
      <c r="E270" s="150"/>
      <c r="F270" s="51" t="s">
        <v>103</v>
      </c>
      <c r="G270" s="88"/>
      <c r="H270" s="51" t="s">
        <v>1154</v>
      </c>
      <c r="I270" s="88"/>
      <c r="J270" s="57">
        <v>765</v>
      </c>
      <c r="K270" s="57">
        <v>612</v>
      </c>
      <c r="L270" s="57">
        <v>-153</v>
      </c>
      <c r="M270" s="67" t="s">
        <v>1015</v>
      </c>
    </row>
    <row r="271" spans="2:13" x14ac:dyDescent="0.2">
      <c r="B271" s="17">
        <v>348517</v>
      </c>
      <c r="C271" s="149" t="s">
        <v>446</v>
      </c>
      <c r="D271" s="170"/>
      <c r="E271" s="150"/>
      <c r="F271" s="51" t="s">
        <v>103</v>
      </c>
      <c r="G271" s="88"/>
      <c r="H271" s="51" t="s">
        <v>1150</v>
      </c>
      <c r="I271" s="88"/>
      <c r="J271" s="57">
        <v>148</v>
      </c>
      <c r="K271" s="57">
        <v>148</v>
      </c>
      <c r="L271" s="57">
        <v>0</v>
      </c>
      <c r="M271" s="67" t="s">
        <v>1014</v>
      </c>
    </row>
    <row r="272" spans="2:13" x14ac:dyDescent="0.2">
      <c r="B272" s="17">
        <v>348381</v>
      </c>
      <c r="C272" s="149" t="s">
        <v>211</v>
      </c>
      <c r="D272" s="170"/>
      <c r="E272" s="150"/>
      <c r="F272" s="51" t="s">
        <v>60</v>
      </c>
      <c r="G272" s="88"/>
      <c r="H272" s="51" t="s">
        <v>1150</v>
      </c>
      <c r="I272" s="88"/>
      <c r="J272" s="57">
        <v>429</v>
      </c>
      <c r="K272" s="57">
        <v>429</v>
      </c>
      <c r="L272" s="57">
        <v>0</v>
      </c>
      <c r="M272" s="67" t="s">
        <v>1014</v>
      </c>
    </row>
    <row r="273" spans="2:13" x14ac:dyDescent="0.2">
      <c r="B273" s="17">
        <v>348630</v>
      </c>
      <c r="C273" s="149" t="s">
        <v>226</v>
      </c>
      <c r="D273" s="170"/>
      <c r="E273" s="150"/>
      <c r="F273" s="51" t="s">
        <v>103</v>
      </c>
      <c r="G273" s="88"/>
      <c r="H273" s="51" t="s">
        <v>1152</v>
      </c>
      <c r="I273" s="88"/>
      <c r="J273" s="57">
        <v>244</v>
      </c>
      <c r="K273" s="57">
        <v>244</v>
      </c>
      <c r="L273" s="57">
        <v>0</v>
      </c>
      <c r="M273" s="67" t="s">
        <v>1014</v>
      </c>
    </row>
    <row r="274" spans="2:13" x14ac:dyDescent="0.2">
      <c r="B274" s="17">
        <v>366801</v>
      </c>
      <c r="C274" s="149" t="s">
        <v>215</v>
      </c>
      <c r="D274" s="170"/>
      <c r="E274" s="150"/>
      <c r="F274" s="51" t="s">
        <v>76</v>
      </c>
      <c r="G274" s="88"/>
      <c r="H274" s="51" t="s">
        <v>1155</v>
      </c>
      <c r="I274" s="88"/>
      <c r="J274" s="57">
        <v>603</v>
      </c>
      <c r="K274" s="57">
        <v>543</v>
      </c>
      <c r="L274" s="57">
        <v>-60</v>
      </c>
      <c r="M274" s="67" t="s">
        <v>1015</v>
      </c>
    </row>
    <row r="275" spans="2:13" x14ac:dyDescent="0.2">
      <c r="B275" s="17">
        <v>353551</v>
      </c>
      <c r="C275" s="149" t="s">
        <v>511</v>
      </c>
      <c r="D275" s="170"/>
      <c r="E275" s="150"/>
      <c r="F275" s="51" t="s">
        <v>103</v>
      </c>
      <c r="G275" s="88"/>
      <c r="H275" s="51" t="s">
        <v>1149</v>
      </c>
      <c r="I275" s="88"/>
      <c r="J275" s="57">
        <v>700</v>
      </c>
      <c r="K275" s="57">
        <v>700</v>
      </c>
      <c r="L275" s="57">
        <v>0</v>
      </c>
      <c r="M275" s="67" t="s">
        <v>1014</v>
      </c>
    </row>
    <row r="276" spans="2:13" x14ac:dyDescent="0.2">
      <c r="B276" s="17">
        <v>348147</v>
      </c>
      <c r="C276" s="149" t="s">
        <v>307</v>
      </c>
      <c r="D276" s="170"/>
      <c r="E276" s="150"/>
      <c r="F276" s="51" t="s">
        <v>63</v>
      </c>
      <c r="G276" s="88"/>
      <c r="H276" s="51" t="s">
        <v>1147</v>
      </c>
      <c r="I276" s="88"/>
      <c r="J276" s="57">
        <v>149</v>
      </c>
      <c r="K276" s="57">
        <v>149</v>
      </c>
      <c r="L276" s="57">
        <v>0</v>
      </c>
      <c r="M276" s="67" t="s">
        <v>1014</v>
      </c>
    </row>
    <row r="277" spans="2:13" x14ac:dyDescent="0.2">
      <c r="B277" s="17">
        <v>353543</v>
      </c>
      <c r="C277" s="149" t="s">
        <v>544</v>
      </c>
      <c r="D277" s="170"/>
      <c r="E277" s="150"/>
      <c r="F277" s="51" t="s">
        <v>103</v>
      </c>
      <c r="G277" s="88"/>
      <c r="H277" s="51" t="s">
        <v>1157</v>
      </c>
      <c r="I277" s="88"/>
      <c r="J277" s="57">
        <v>492</v>
      </c>
      <c r="K277" s="57">
        <v>443</v>
      </c>
      <c r="L277" s="57">
        <v>-49</v>
      </c>
      <c r="M277" s="67" t="s">
        <v>1015</v>
      </c>
    </row>
    <row r="278" spans="2:13" x14ac:dyDescent="0.2">
      <c r="B278" s="17">
        <v>348878</v>
      </c>
      <c r="C278" s="149" t="s">
        <v>486</v>
      </c>
      <c r="D278" s="170"/>
      <c r="E278" s="150"/>
      <c r="F278" s="51" t="s">
        <v>60</v>
      </c>
      <c r="G278" s="88"/>
      <c r="H278" s="51" t="s">
        <v>1154</v>
      </c>
      <c r="I278" s="88"/>
      <c r="J278" s="57">
        <v>725</v>
      </c>
      <c r="K278" s="57">
        <v>725</v>
      </c>
      <c r="L278" s="57">
        <v>0</v>
      </c>
      <c r="M278" s="67" t="s">
        <v>1014</v>
      </c>
    </row>
    <row r="279" spans="2:13" x14ac:dyDescent="0.2">
      <c r="B279" s="17">
        <v>347829</v>
      </c>
      <c r="C279" s="149" t="s">
        <v>210</v>
      </c>
      <c r="D279" s="170"/>
      <c r="E279" s="150"/>
      <c r="F279" s="51" t="s">
        <v>89</v>
      </c>
      <c r="G279" s="88"/>
      <c r="H279" s="51" t="s">
        <v>1156</v>
      </c>
      <c r="I279" s="88"/>
      <c r="J279" s="57">
        <v>699</v>
      </c>
      <c r="K279" s="57">
        <v>630</v>
      </c>
      <c r="L279" s="57">
        <v>-69</v>
      </c>
      <c r="M279" s="67" t="s">
        <v>1015</v>
      </c>
    </row>
    <row r="280" spans="2:13" x14ac:dyDescent="0.2">
      <c r="B280" s="17">
        <v>348551</v>
      </c>
      <c r="C280" s="149" t="s">
        <v>354</v>
      </c>
      <c r="D280" s="170"/>
      <c r="E280" s="150"/>
      <c r="F280" s="51" t="s">
        <v>74</v>
      </c>
      <c r="G280" s="88"/>
      <c r="H280" s="51" t="s">
        <v>1153</v>
      </c>
      <c r="I280" s="88"/>
      <c r="J280" s="57">
        <v>393</v>
      </c>
      <c r="K280" s="57">
        <v>393</v>
      </c>
      <c r="L280" s="57">
        <v>0</v>
      </c>
      <c r="M280" s="67" t="s">
        <v>1014</v>
      </c>
    </row>
    <row r="281" spans="2:13" x14ac:dyDescent="0.2">
      <c r="B281" s="17">
        <v>348515</v>
      </c>
      <c r="C281" s="149" t="s">
        <v>196</v>
      </c>
      <c r="D281" s="170"/>
      <c r="E281" s="150"/>
      <c r="F281" s="51" t="s">
        <v>103</v>
      </c>
      <c r="G281" s="88"/>
      <c r="H281" s="51" t="s">
        <v>1144</v>
      </c>
      <c r="I281" s="88"/>
      <c r="J281" s="57">
        <v>32</v>
      </c>
      <c r="K281" s="57">
        <v>32</v>
      </c>
      <c r="L281" s="57">
        <v>0</v>
      </c>
      <c r="M281" s="67" t="s">
        <v>1014</v>
      </c>
    </row>
    <row r="282" spans="2:13" x14ac:dyDescent="0.2">
      <c r="B282" s="17">
        <v>367720</v>
      </c>
      <c r="C282" s="149" t="s">
        <v>840</v>
      </c>
      <c r="D282" s="170"/>
      <c r="E282" s="150"/>
      <c r="F282" s="51" t="s">
        <v>70</v>
      </c>
      <c r="G282" s="88"/>
      <c r="H282" s="51" t="s">
        <v>1154</v>
      </c>
      <c r="I282" s="88"/>
      <c r="J282" s="57">
        <v>680</v>
      </c>
      <c r="K282" s="57">
        <v>612</v>
      </c>
      <c r="L282" s="57">
        <v>-68</v>
      </c>
      <c r="M282" s="67" t="s">
        <v>1015</v>
      </c>
    </row>
    <row r="283" spans="2:13" x14ac:dyDescent="0.2">
      <c r="B283" s="17">
        <v>347941</v>
      </c>
      <c r="C283" s="149" t="s">
        <v>117</v>
      </c>
      <c r="D283" s="170"/>
      <c r="E283" s="150"/>
      <c r="F283" s="51" t="s">
        <v>80</v>
      </c>
      <c r="G283" s="88"/>
      <c r="H283" s="51" t="s">
        <v>1144</v>
      </c>
      <c r="I283" s="88"/>
      <c r="J283" s="57">
        <v>659</v>
      </c>
      <c r="K283" s="57">
        <v>594</v>
      </c>
      <c r="L283" s="57">
        <v>-65</v>
      </c>
      <c r="M283" s="67" t="s">
        <v>1015</v>
      </c>
    </row>
    <row r="284" spans="2:13" x14ac:dyDescent="0.2">
      <c r="B284" s="17">
        <v>367719</v>
      </c>
      <c r="C284" s="149" t="s">
        <v>306</v>
      </c>
      <c r="D284" s="170"/>
      <c r="E284" s="150"/>
      <c r="F284" s="51" t="s">
        <v>70</v>
      </c>
      <c r="G284" s="88"/>
      <c r="H284" s="51" t="s">
        <v>1149</v>
      </c>
      <c r="I284" s="88"/>
      <c r="J284" s="57">
        <v>45</v>
      </c>
      <c r="K284" s="57">
        <v>41</v>
      </c>
      <c r="L284" s="57">
        <v>-4</v>
      </c>
      <c r="M284" s="67" t="s">
        <v>1015</v>
      </c>
    </row>
    <row r="285" spans="2:13" x14ac:dyDescent="0.2">
      <c r="B285" s="17">
        <v>347953</v>
      </c>
      <c r="C285" s="149" t="s">
        <v>205</v>
      </c>
      <c r="D285" s="170"/>
      <c r="E285" s="150"/>
      <c r="F285" s="51" t="s">
        <v>76</v>
      </c>
      <c r="G285" s="88"/>
      <c r="H285" s="51" t="s">
        <v>1154</v>
      </c>
      <c r="I285" s="88"/>
      <c r="J285" s="57">
        <v>576</v>
      </c>
      <c r="K285" s="57">
        <v>576</v>
      </c>
      <c r="L285" s="57">
        <v>0</v>
      </c>
      <c r="M285" s="67" t="s">
        <v>1014</v>
      </c>
    </row>
    <row r="286" spans="2:13" x14ac:dyDescent="0.2">
      <c r="B286" s="17">
        <v>347700</v>
      </c>
      <c r="C286" s="149" t="s">
        <v>244</v>
      </c>
      <c r="D286" s="170"/>
      <c r="E286" s="150"/>
      <c r="F286" s="51" t="s">
        <v>70</v>
      </c>
      <c r="G286" s="88"/>
      <c r="H286" s="51" t="s">
        <v>1161</v>
      </c>
      <c r="I286" s="88"/>
      <c r="J286" s="57">
        <v>529</v>
      </c>
      <c r="K286" s="57">
        <v>529</v>
      </c>
      <c r="L286" s="57">
        <v>0</v>
      </c>
      <c r="M286" s="67" t="s">
        <v>1014</v>
      </c>
    </row>
    <row r="287" spans="2:13" x14ac:dyDescent="0.2">
      <c r="B287" s="17">
        <v>348628</v>
      </c>
      <c r="C287" s="149" t="s">
        <v>131</v>
      </c>
      <c r="D287" s="170"/>
      <c r="E287" s="150"/>
      <c r="F287" s="51" t="s">
        <v>74</v>
      </c>
      <c r="G287" s="88"/>
      <c r="H287" s="51" t="s">
        <v>1161</v>
      </c>
      <c r="I287" s="88"/>
      <c r="J287" s="57">
        <v>104</v>
      </c>
      <c r="K287" s="57">
        <v>104</v>
      </c>
      <c r="L287" s="57">
        <v>0</v>
      </c>
      <c r="M287" s="67" t="s">
        <v>1014</v>
      </c>
    </row>
    <row r="288" spans="2:13" x14ac:dyDescent="0.2">
      <c r="B288" s="17">
        <v>347821</v>
      </c>
      <c r="C288" s="149" t="s">
        <v>444</v>
      </c>
      <c r="D288" s="170"/>
      <c r="E288" s="150"/>
      <c r="F288" s="51" t="s">
        <v>89</v>
      </c>
      <c r="G288" s="88"/>
      <c r="H288" s="51" t="s">
        <v>1155</v>
      </c>
      <c r="I288" s="88"/>
      <c r="J288" s="57">
        <v>415</v>
      </c>
      <c r="K288" s="57">
        <v>415</v>
      </c>
      <c r="L288" s="57">
        <v>0</v>
      </c>
      <c r="M288" s="67" t="s">
        <v>1014</v>
      </c>
    </row>
    <row r="289" spans="2:13" x14ac:dyDescent="0.2">
      <c r="B289" s="17">
        <v>348237</v>
      </c>
      <c r="C289" s="149" t="s">
        <v>376</v>
      </c>
      <c r="D289" s="170"/>
      <c r="E289" s="150"/>
      <c r="F289" s="51" t="s">
        <v>68</v>
      </c>
      <c r="G289" s="88"/>
      <c r="H289" s="51" t="s">
        <v>1149</v>
      </c>
      <c r="I289" s="88"/>
      <c r="J289" s="57">
        <v>793</v>
      </c>
      <c r="K289" s="57">
        <v>793</v>
      </c>
      <c r="L289" s="57">
        <v>0</v>
      </c>
      <c r="M289" s="67" t="s">
        <v>1014</v>
      </c>
    </row>
    <row r="290" spans="2:13" x14ac:dyDescent="0.2">
      <c r="B290" s="17">
        <v>348503</v>
      </c>
      <c r="C290" s="149" t="s">
        <v>194</v>
      </c>
      <c r="D290" s="170"/>
      <c r="E290" s="150"/>
      <c r="F290" s="51" t="s">
        <v>103</v>
      </c>
      <c r="G290" s="88"/>
      <c r="H290" s="51" t="s">
        <v>1157</v>
      </c>
      <c r="I290" s="88"/>
      <c r="J290" s="57">
        <v>857</v>
      </c>
      <c r="K290" s="57">
        <v>857</v>
      </c>
      <c r="L290" s="57">
        <v>0</v>
      </c>
      <c r="M290" s="67" t="s">
        <v>1014</v>
      </c>
    </row>
    <row r="291" spans="2:13" x14ac:dyDescent="0.2">
      <c r="B291" s="17">
        <v>347673</v>
      </c>
      <c r="C291" s="149" t="s">
        <v>579</v>
      </c>
      <c r="D291" s="170"/>
      <c r="E291" s="150"/>
      <c r="F291" s="51" t="s">
        <v>103</v>
      </c>
      <c r="G291" s="88"/>
      <c r="H291" s="51" t="s">
        <v>1146</v>
      </c>
      <c r="I291" s="88"/>
      <c r="J291" s="57">
        <v>760</v>
      </c>
      <c r="K291" s="57">
        <v>760</v>
      </c>
      <c r="L291" s="57">
        <v>0</v>
      </c>
      <c r="M291" s="67" t="s">
        <v>1014</v>
      </c>
    </row>
    <row r="292" spans="2:13" x14ac:dyDescent="0.2">
      <c r="B292" s="17">
        <v>348019</v>
      </c>
      <c r="C292" s="149" t="s">
        <v>726</v>
      </c>
      <c r="D292" s="170"/>
      <c r="E292" s="150"/>
      <c r="F292" s="51" t="s">
        <v>65</v>
      </c>
      <c r="G292" s="88"/>
      <c r="H292" s="51" t="s">
        <v>1158</v>
      </c>
      <c r="I292" s="88"/>
      <c r="J292" s="57">
        <v>984</v>
      </c>
      <c r="K292" s="57">
        <v>788</v>
      </c>
      <c r="L292" s="57">
        <v>-196</v>
      </c>
      <c r="M292" s="67" t="s">
        <v>1015</v>
      </c>
    </row>
    <row r="293" spans="2:13" x14ac:dyDescent="0.2">
      <c r="B293" s="17">
        <v>368017</v>
      </c>
      <c r="C293" s="149" t="s">
        <v>812</v>
      </c>
      <c r="D293" s="170"/>
      <c r="E293" s="150"/>
      <c r="F293" s="51" t="s">
        <v>68</v>
      </c>
      <c r="G293" s="88"/>
      <c r="H293" s="51" t="s">
        <v>1148</v>
      </c>
      <c r="I293" s="88"/>
      <c r="J293" s="57">
        <v>199</v>
      </c>
      <c r="K293" s="57">
        <v>199</v>
      </c>
      <c r="L293" s="57">
        <v>0</v>
      </c>
      <c r="M293" s="67" t="s">
        <v>1014</v>
      </c>
    </row>
    <row r="294" spans="2:13" x14ac:dyDescent="0.2">
      <c r="B294" s="17">
        <v>348265</v>
      </c>
      <c r="C294" s="149" t="s">
        <v>318</v>
      </c>
      <c r="D294" s="170"/>
      <c r="E294" s="150"/>
      <c r="F294" s="51" t="s">
        <v>60</v>
      </c>
      <c r="G294" s="88"/>
      <c r="H294" s="51" t="s">
        <v>1162</v>
      </c>
      <c r="I294" s="88"/>
      <c r="J294" s="57">
        <v>690</v>
      </c>
      <c r="K294" s="57">
        <v>552</v>
      </c>
      <c r="L294" s="57">
        <v>-138</v>
      </c>
      <c r="M294" s="67" t="s">
        <v>1015</v>
      </c>
    </row>
    <row r="295" spans="2:13" x14ac:dyDescent="0.2">
      <c r="B295" s="17">
        <v>348253</v>
      </c>
      <c r="C295" s="149" t="s">
        <v>95</v>
      </c>
      <c r="D295" s="170"/>
      <c r="E295" s="150"/>
      <c r="F295" s="51" t="s">
        <v>68</v>
      </c>
      <c r="G295" s="88"/>
      <c r="H295" s="51" t="s">
        <v>1151</v>
      </c>
      <c r="I295" s="88"/>
      <c r="J295" s="57">
        <v>739</v>
      </c>
      <c r="K295" s="57">
        <v>739</v>
      </c>
      <c r="L295" s="57">
        <v>0</v>
      </c>
      <c r="M295" s="67" t="s">
        <v>1014</v>
      </c>
    </row>
    <row r="296" spans="2:13" x14ac:dyDescent="0.2">
      <c r="B296" s="17">
        <v>367951</v>
      </c>
      <c r="C296" s="149" t="s">
        <v>806</v>
      </c>
      <c r="D296" s="170"/>
      <c r="E296" s="150"/>
      <c r="F296" s="51" t="s">
        <v>103</v>
      </c>
      <c r="G296" s="88"/>
      <c r="H296" s="51" t="s">
        <v>1145</v>
      </c>
      <c r="I296" s="88"/>
      <c r="J296" s="57">
        <v>67</v>
      </c>
      <c r="K296" s="57">
        <v>61</v>
      </c>
      <c r="L296" s="57">
        <v>-6</v>
      </c>
      <c r="M296" s="67" t="s">
        <v>1015</v>
      </c>
    </row>
    <row r="297" spans="2:13" x14ac:dyDescent="0.2">
      <c r="B297" s="17">
        <v>347767</v>
      </c>
      <c r="C297" s="149" t="s">
        <v>470</v>
      </c>
      <c r="D297" s="170"/>
      <c r="E297" s="150"/>
      <c r="F297" s="51" t="s">
        <v>103</v>
      </c>
      <c r="G297" s="88"/>
      <c r="H297" s="51" t="s">
        <v>1152</v>
      </c>
      <c r="I297" s="88"/>
      <c r="J297" s="57">
        <v>964</v>
      </c>
      <c r="K297" s="57">
        <v>868</v>
      </c>
      <c r="L297" s="57">
        <v>-96</v>
      </c>
      <c r="M297" s="67" t="s">
        <v>1015</v>
      </c>
    </row>
    <row r="298" spans="2:13" x14ac:dyDescent="0.2">
      <c r="B298" s="17">
        <v>348780</v>
      </c>
      <c r="C298" s="149" t="s">
        <v>177</v>
      </c>
      <c r="D298" s="170"/>
      <c r="E298" s="150"/>
      <c r="F298" s="51" t="s">
        <v>60</v>
      </c>
      <c r="G298" s="88"/>
      <c r="H298" s="51" t="s">
        <v>1157</v>
      </c>
      <c r="I298" s="88"/>
      <c r="J298" s="57">
        <v>378</v>
      </c>
      <c r="K298" s="57">
        <v>378</v>
      </c>
      <c r="L298" s="57">
        <v>0</v>
      </c>
      <c r="M298" s="67" t="s">
        <v>1014</v>
      </c>
    </row>
    <row r="299" spans="2:13" x14ac:dyDescent="0.2">
      <c r="B299" s="17">
        <v>353559</v>
      </c>
      <c r="C299" s="149" t="s">
        <v>200</v>
      </c>
      <c r="D299" s="170"/>
      <c r="E299" s="150"/>
      <c r="F299" s="51" t="s">
        <v>201</v>
      </c>
      <c r="G299" s="88"/>
      <c r="H299" s="51" t="s">
        <v>1152</v>
      </c>
      <c r="I299" s="88"/>
      <c r="J299" s="57">
        <v>786</v>
      </c>
      <c r="K299" s="57">
        <v>786</v>
      </c>
      <c r="L299" s="57">
        <v>0</v>
      </c>
      <c r="M299" s="67" t="s">
        <v>1014</v>
      </c>
    </row>
    <row r="300" spans="2:13" x14ac:dyDescent="0.2">
      <c r="B300" s="17">
        <v>348003</v>
      </c>
      <c r="C300" s="149" t="s">
        <v>494</v>
      </c>
      <c r="D300" s="170"/>
      <c r="E300" s="150"/>
      <c r="F300" s="51" t="s">
        <v>76</v>
      </c>
      <c r="G300" s="88"/>
      <c r="H300" s="51" t="s">
        <v>1147</v>
      </c>
      <c r="I300" s="88"/>
      <c r="J300" s="57">
        <v>487</v>
      </c>
      <c r="K300" s="57">
        <v>487</v>
      </c>
      <c r="L300" s="57">
        <v>0</v>
      </c>
      <c r="M300" s="67" t="s">
        <v>1014</v>
      </c>
    </row>
    <row r="301" spans="2:13" x14ac:dyDescent="0.2">
      <c r="B301" s="17">
        <v>348287</v>
      </c>
      <c r="C301" s="149" t="s">
        <v>186</v>
      </c>
      <c r="D301" s="170"/>
      <c r="E301" s="150"/>
      <c r="F301" s="51" t="s">
        <v>63</v>
      </c>
      <c r="G301" s="88"/>
      <c r="H301" s="51" t="s">
        <v>1144</v>
      </c>
      <c r="I301" s="88"/>
      <c r="J301" s="57">
        <v>421</v>
      </c>
      <c r="K301" s="57">
        <v>421</v>
      </c>
      <c r="L301" s="57">
        <v>0</v>
      </c>
      <c r="M301" s="67" t="s">
        <v>1014</v>
      </c>
    </row>
    <row r="302" spans="2:13" x14ac:dyDescent="0.2">
      <c r="B302" s="17">
        <v>348433</v>
      </c>
      <c r="C302" s="149" t="s">
        <v>332</v>
      </c>
      <c r="D302" s="170"/>
      <c r="E302" s="150"/>
      <c r="F302" s="51" t="s">
        <v>60</v>
      </c>
      <c r="G302" s="88"/>
      <c r="H302" s="51" t="s">
        <v>1144</v>
      </c>
      <c r="I302" s="88"/>
      <c r="J302" s="57">
        <v>682</v>
      </c>
      <c r="K302" s="57">
        <v>546</v>
      </c>
      <c r="L302" s="57">
        <v>-136</v>
      </c>
      <c r="M302" s="67" t="s">
        <v>1015</v>
      </c>
    </row>
    <row r="303" spans="2:13" x14ac:dyDescent="0.2">
      <c r="B303" s="17">
        <v>366811</v>
      </c>
      <c r="C303" s="149" t="s">
        <v>684</v>
      </c>
      <c r="D303" s="170"/>
      <c r="E303" s="150"/>
      <c r="F303" s="51" t="s">
        <v>74</v>
      </c>
      <c r="G303" s="88"/>
      <c r="H303" s="51" t="s">
        <v>1146</v>
      </c>
      <c r="I303" s="88"/>
      <c r="J303" s="57">
        <v>740</v>
      </c>
      <c r="K303" s="57">
        <v>666</v>
      </c>
      <c r="L303" s="57">
        <v>-74</v>
      </c>
      <c r="M303" s="67" t="s">
        <v>1015</v>
      </c>
    </row>
    <row r="304" spans="2:13" x14ac:dyDescent="0.2">
      <c r="B304" s="17">
        <v>348562</v>
      </c>
      <c r="C304" s="149" t="s">
        <v>509</v>
      </c>
      <c r="D304" s="170"/>
      <c r="E304" s="150"/>
      <c r="F304" s="51" t="s">
        <v>103</v>
      </c>
      <c r="G304" s="88"/>
      <c r="H304" s="51" t="s">
        <v>1144</v>
      </c>
      <c r="I304" s="88"/>
      <c r="J304" s="57">
        <v>980</v>
      </c>
      <c r="K304" s="57">
        <v>882</v>
      </c>
      <c r="L304" s="57">
        <v>-98</v>
      </c>
      <c r="M304" s="67" t="s">
        <v>1015</v>
      </c>
    </row>
    <row r="305" spans="2:13" x14ac:dyDescent="0.2">
      <c r="B305" s="17">
        <v>347978</v>
      </c>
      <c r="C305" s="149" t="s">
        <v>252</v>
      </c>
      <c r="D305" s="170"/>
      <c r="E305" s="150"/>
      <c r="F305" s="51" t="s">
        <v>82</v>
      </c>
      <c r="G305" s="88"/>
      <c r="H305" s="51" t="s">
        <v>1146</v>
      </c>
      <c r="I305" s="88"/>
      <c r="J305" s="57">
        <v>605</v>
      </c>
      <c r="K305" s="57">
        <v>605</v>
      </c>
      <c r="L305" s="57">
        <v>0</v>
      </c>
      <c r="M305" s="67" t="s">
        <v>1014</v>
      </c>
    </row>
    <row r="306" spans="2:13" x14ac:dyDescent="0.2">
      <c r="B306" s="17">
        <v>364334</v>
      </c>
      <c r="C306" s="149" t="s">
        <v>707</v>
      </c>
      <c r="D306" s="170"/>
      <c r="E306" s="150"/>
      <c r="F306" s="51" t="s">
        <v>68</v>
      </c>
      <c r="G306" s="88"/>
      <c r="H306" s="51" t="s">
        <v>1148</v>
      </c>
      <c r="I306" s="88"/>
      <c r="J306" s="57">
        <v>506</v>
      </c>
      <c r="K306" s="57">
        <v>506</v>
      </c>
      <c r="L306" s="57">
        <v>0</v>
      </c>
      <c r="M306" s="67" t="s">
        <v>1014</v>
      </c>
    </row>
    <row r="307" spans="2:13" x14ac:dyDescent="0.2">
      <c r="B307" s="17">
        <v>347835</v>
      </c>
      <c r="C307" s="149" t="s">
        <v>119</v>
      </c>
      <c r="D307" s="170"/>
      <c r="E307" s="150"/>
      <c r="F307" s="51" t="s">
        <v>74</v>
      </c>
      <c r="G307" s="88"/>
      <c r="H307" s="51" t="s">
        <v>1153</v>
      </c>
      <c r="I307" s="88"/>
      <c r="J307" s="57">
        <v>922</v>
      </c>
      <c r="K307" s="57">
        <v>830</v>
      </c>
      <c r="L307" s="57">
        <v>-92</v>
      </c>
      <c r="M307" s="67" t="s">
        <v>1015</v>
      </c>
    </row>
    <row r="308" spans="2:13" ht="12.75" thickBot="1" x14ac:dyDescent="0.25"/>
    <row r="309" spans="2:13" ht="12.75" thickBot="1" x14ac:dyDescent="0.25">
      <c r="B309" s="46" t="s">
        <v>1032</v>
      </c>
      <c r="G309" s="69">
        <f>COUNTIFS(M241:M307,"SI")</f>
        <v>34</v>
      </c>
      <c r="L309" s="23" t="s">
        <v>41</v>
      </c>
    </row>
    <row r="310" spans="2:13" x14ac:dyDescent="0.2">
      <c r="B310" s="42" t="s">
        <v>1031</v>
      </c>
      <c r="L310" s="5"/>
    </row>
    <row r="311" spans="2:13" ht="12.75" thickBot="1" x14ac:dyDescent="0.25">
      <c r="L311" s="14" t="s">
        <v>1034</v>
      </c>
    </row>
    <row r="312" spans="2:13" ht="12.75" thickBot="1" x14ac:dyDescent="0.25">
      <c r="B312" s="46" t="s">
        <v>1033</v>
      </c>
      <c r="G312" s="68">
        <f>COUNTA(M241:M307)</f>
        <v>67</v>
      </c>
      <c r="L312" s="14" t="s">
        <v>896</v>
      </c>
    </row>
    <row r="313" spans="2:13" ht="12.75" thickBot="1" x14ac:dyDescent="0.25"/>
    <row r="314" spans="2:13" ht="12.75" thickBot="1" x14ac:dyDescent="0.25">
      <c r="B314" s="46" t="s">
        <v>1035</v>
      </c>
      <c r="G314" s="70">
        <f>G309/G312</f>
        <v>0.5074626865671642</v>
      </c>
    </row>
    <row r="317" spans="2:13" x14ac:dyDescent="0.2">
      <c r="B317" s="23" t="s">
        <v>876</v>
      </c>
      <c r="C317" s="5"/>
    </row>
    <row r="318" spans="2:13" x14ac:dyDescent="0.2">
      <c r="B318" s="5"/>
      <c r="C318" s="5"/>
    </row>
    <row r="319" spans="2:13" ht="24" x14ac:dyDescent="0.2">
      <c r="B319" s="167" t="s">
        <v>57</v>
      </c>
      <c r="C319" s="168"/>
      <c r="D319" s="72" t="s">
        <v>1313</v>
      </c>
      <c r="E319" s="72" t="s">
        <v>1314</v>
      </c>
      <c r="F319" s="124" t="s">
        <v>1059</v>
      </c>
    </row>
    <row r="320" spans="2:13" x14ac:dyDescent="0.2">
      <c r="B320" s="149" t="s">
        <v>60</v>
      </c>
      <c r="C320" s="150"/>
      <c r="D320" s="57">
        <f t="shared" ref="D320:D327" si="6">COUNTIFS($M$241:$M$307,"SI",$F$241:$F$307,$B320)</f>
        <v>4</v>
      </c>
      <c r="E320" s="57">
        <f>COUNTIFS($F$241:$F$307,$B320)</f>
        <v>10</v>
      </c>
      <c r="F320" s="85">
        <f>IFERROR(D320/E320,0)</f>
        <v>0.4</v>
      </c>
      <c r="H320" s="64" t="s">
        <v>1061</v>
      </c>
    </row>
    <row r="321" spans="2:9" x14ac:dyDescent="0.2">
      <c r="B321" s="149" t="s">
        <v>63</v>
      </c>
      <c r="C321" s="150"/>
      <c r="D321" s="57">
        <f t="shared" si="6"/>
        <v>3</v>
      </c>
      <c r="E321" s="57">
        <f t="shared" ref="E321:E327" si="7">COUNTIFS($F$241:$F$307,$B321)</f>
        <v>4</v>
      </c>
      <c r="F321" s="85">
        <f t="shared" ref="F321:F327" si="8">IFERROR(D321/E321,0)</f>
        <v>0.75</v>
      </c>
    </row>
    <row r="322" spans="2:9" x14ac:dyDescent="0.2">
      <c r="B322" s="149" t="s">
        <v>65</v>
      </c>
      <c r="C322" s="150"/>
      <c r="D322" s="57">
        <f t="shared" si="6"/>
        <v>1</v>
      </c>
      <c r="E322" s="57">
        <f t="shared" si="7"/>
        <v>4</v>
      </c>
      <c r="F322" s="85">
        <f t="shared" si="8"/>
        <v>0.25</v>
      </c>
      <c r="H322" s="63"/>
      <c r="I322" s="46" t="s">
        <v>1062</v>
      </c>
    </row>
    <row r="323" spans="2:9" x14ac:dyDescent="0.2">
      <c r="B323" s="149" t="s">
        <v>68</v>
      </c>
      <c r="C323" s="150"/>
      <c r="D323" s="57">
        <f t="shared" si="6"/>
        <v>4</v>
      </c>
      <c r="E323" s="57">
        <f t="shared" si="7"/>
        <v>4</v>
      </c>
      <c r="F323" s="85">
        <f t="shared" si="8"/>
        <v>1</v>
      </c>
      <c r="H323" s="71"/>
      <c r="I323" s="46" t="s">
        <v>1063</v>
      </c>
    </row>
    <row r="324" spans="2:9" x14ac:dyDescent="0.2">
      <c r="B324" s="149" t="s">
        <v>70</v>
      </c>
      <c r="C324" s="150"/>
      <c r="D324" s="57">
        <f t="shared" si="6"/>
        <v>1</v>
      </c>
      <c r="E324" s="57">
        <f t="shared" si="7"/>
        <v>3</v>
      </c>
      <c r="F324" s="85">
        <f t="shared" si="8"/>
        <v>0.33333333333333331</v>
      </c>
      <c r="H324" s="62"/>
      <c r="I324" s="46" t="s">
        <v>1064</v>
      </c>
    </row>
    <row r="325" spans="2:9" x14ac:dyDescent="0.2">
      <c r="B325" s="149" t="s">
        <v>72</v>
      </c>
      <c r="C325" s="150"/>
      <c r="D325" s="57">
        <f t="shared" si="6"/>
        <v>1</v>
      </c>
      <c r="E325" s="57">
        <f t="shared" si="7"/>
        <v>1</v>
      </c>
      <c r="F325" s="85">
        <f t="shared" si="8"/>
        <v>1</v>
      </c>
    </row>
    <row r="326" spans="2:9" x14ac:dyDescent="0.2">
      <c r="B326" s="149" t="s">
        <v>74</v>
      </c>
      <c r="C326" s="150"/>
      <c r="D326" s="57">
        <f t="shared" si="6"/>
        <v>4</v>
      </c>
      <c r="E326" s="57">
        <f t="shared" si="7"/>
        <v>8</v>
      </c>
      <c r="F326" s="85">
        <f t="shared" si="8"/>
        <v>0.5</v>
      </c>
    </row>
    <row r="327" spans="2:9" x14ac:dyDescent="0.2">
      <c r="B327" s="149" t="s">
        <v>76</v>
      </c>
      <c r="C327" s="150"/>
      <c r="D327" s="57">
        <f t="shared" si="6"/>
        <v>2</v>
      </c>
      <c r="E327" s="57">
        <f t="shared" si="7"/>
        <v>6</v>
      </c>
      <c r="F327" s="85">
        <f t="shared" si="8"/>
        <v>0.33333333333333331</v>
      </c>
    </row>
    <row r="329" spans="2:9" x14ac:dyDescent="0.2">
      <c r="B329" s="23" t="s">
        <v>1060</v>
      </c>
    </row>
    <row r="332" spans="2:9" ht="24" x14ac:dyDescent="0.2">
      <c r="B332" s="167" t="s">
        <v>1039</v>
      </c>
      <c r="C332" s="168"/>
      <c r="D332" s="72" t="s">
        <v>1313</v>
      </c>
      <c r="E332" s="72" t="s">
        <v>1314</v>
      </c>
      <c r="F332" s="72" t="s">
        <v>1059</v>
      </c>
    </row>
    <row r="333" spans="2:9" x14ac:dyDescent="0.2">
      <c r="B333" s="149" t="s">
        <v>1040</v>
      </c>
      <c r="C333" s="150"/>
      <c r="D333" s="57">
        <f>COUNTIFS($M$241:$M$307,"SI",$H$241:$H$307,$B333)</f>
        <v>3</v>
      </c>
      <c r="E333" s="57">
        <f>COUNTIFS($H$241:$H$307,$B333)</f>
        <v>8</v>
      </c>
      <c r="F333" s="85">
        <f>IFERROR(D333/E333,0)</f>
        <v>0.375</v>
      </c>
    </row>
    <row r="334" spans="2:9" x14ac:dyDescent="0.2">
      <c r="B334" s="149" t="s">
        <v>1041</v>
      </c>
      <c r="C334" s="150"/>
      <c r="D334" s="57">
        <f t="shared" ref="D334:D351" si="9">COUNTIFS($M$241:$M$307,"SI",$H$241:$H$307,$B334)</f>
        <v>1</v>
      </c>
      <c r="E334" s="57">
        <f t="shared" ref="E334:E351" si="10">COUNTIFS($H$241:$H$307,$B334)</f>
        <v>3</v>
      </c>
      <c r="F334" s="85">
        <f t="shared" ref="F334:F351" si="11">IFERROR(D334/E334,0)</f>
        <v>0.33333333333333331</v>
      </c>
      <c r="H334" s="64" t="s">
        <v>1061</v>
      </c>
    </row>
    <row r="335" spans="2:9" x14ac:dyDescent="0.2">
      <c r="B335" s="149" t="s">
        <v>1042</v>
      </c>
      <c r="C335" s="150"/>
      <c r="D335" s="57">
        <f t="shared" si="9"/>
        <v>4</v>
      </c>
      <c r="E335" s="57">
        <f t="shared" si="10"/>
        <v>6</v>
      </c>
      <c r="F335" s="85">
        <f t="shared" si="11"/>
        <v>0.66666666666666663</v>
      </c>
    </row>
    <row r="336" spans="2:9" x14ac:dyDescent="0.2">
      <c r="B336" s="149" t="s">
        <v>1043</v>
      </c>
      <c r="C336" s="150"/>
      <c r="D336" s="57">
        <f t="shared" si="9"/>
        <v>3</v>
      </c>
      <c r="E336" s="57">
        <f t="shared" si="10"/>
        <v>3</v>
      </c>
      <c r="F336" s="85">
        <f t="shared" si="11"/>
        <v>1</v>
      </c>
      <c r="H336" s="63"/>
      <c r="I336" s="46" t="s">
        <v>1062</v>
      </c>
    </row>
    <row r="337" spans="2:9" x14ac:dyDescent="0.2">
      <c r="B337" s="149" t="s">
        <v>1044</v>
      </c>
      <c r="C337" s="150"/>
      <c r="D337" s="57">
        <f t="shared" si="9"/>
        <v>2</v>
      </c>
      <c r="E337" s="57">
        <f t="shared" si="10"/>
        <v>4</v>
      </c>
      <c r="F337" s="85">
        <f t="shared" si="11"/>
        <v>0.5</v>
      </c>
      <c r="H337" s="71"/>
      <c r="I337" s="46" t="s">
        <v>1063</v>
      </c>
    </row>
    <row r="338" spans="2:9" x14ac:dyDescent="0.2">
      <c r="B338" s="149" t="s">
        <v>1045</v>
      </c>
      <c r="C338" s="150"/>
      <c r="D338" s="57">
        <f t="shared" si="9"/>
        <v>2</v>
      </c>
      <c r="E338" s="57">
        <f t="shared" si="10"/>
        <v>3</v>
      </c>
      <c r="F338" s="85">
        <f t="shared" si="11"/>
        <v>0.66666666666666663</v>
      </c>
      <c r="H338" s="62"/>
      <c r="I338" s="46" t="s">
        <v>1064</v>
      </c>
    </row>
    <row r="339" spans="2:9" x14ac:dyDescent="0.2">
      <c r="B339" s="149" t="s">
        <v>1046</v>
      </c>
      <c r="C339" s="150"/>
      <c r="D339" s="57">
        <f t="shared" si="9"/>
        <v>3</v>
      </c>
      <c r="E339" s="57">
        <f t="shared" si="10"/>
        <v>3</v>
      </c>
      <c r="F339" s="85">
        <f t="shared" si="11"/>
        <v>1</v>
      </c>
    </row>
    <row r="340" spans="2:9" x14ac:dyDescent="0.2">
      <c r="B340" s="149" t="s">
        <v>1047</v>
      </c>
      <c r="C340" s="150"/>
      <c r="D340" s="57">
        <f t="shared" si="9"/>
        <v>1</v>
      </c>
      <c r="E340" s="57">
        <f t="shared" si="10"/>
        <v>1</v>
      </c>
      <c r="F340" s="85">
        <f t="shared" si="11"/>
        <v>1</v>
      </c>
    </row>
    <row r="341" spans="2:9" x14ac:dyDescent="0.2">
      <c r="B341" s="149" t="s">
        <v>1048</v>
      </c>
      <c r="C341" s="150"/>
      <c r="D341" s="57">
        <f t="shared" si="9"/>
        <v>3</v>
      </c>
      <c r="E341" s="57">
        <f t="shared" si="10"/>
        <v>4</v>
      </c>
      <c r="F341" s="85">
        <f t="shared" si="11"/>
        <v>0.75</v>
      </c>
    </row>
    <row r="342" spans="2:9" x14ac:dyDescent="0.2">
      <c r="B342" s="149" t="s">
        <v>1049</v>
      </c>
      <c r="C342" s="150"/>
      <c r="D342" s="57">
        <f t="shared" si="9"/>
        <v>1</v>
      </c>
      <c r="E342" s="57">
        <f t="shared" si="10"/>
        <v>4</v>
      </c>
      <c r="F342" s="85">
        <f t="shared" si="11"/>
        <v>0.25</v>
      </c>
    </row>
    <row r="343" spans="2:9" x14ac:dyDescent="0.2">
      <c r="B343" s="149" t="s">
        <v>1050</v>
      </c>
      <c r="C343" s="150"/>
      <c r="D343" s="57">
        <f t="shared" si="9"/>
        <v>3</v>
      </c>
      <c r="E343" s="57">
        <f t="shared" si="10"/>
        <v>6</v>
      </c>
      <c r="F343" s="85">
        <f t="shared" si="11"/>
        <v>0.5</v>
      </c>
    </row>
    <row r="344" spans="2:9" x14ac:dyDescent="0.2">
      <c r="B344" s="149" t="s">
        <v>1051</v>
      </c>
      <c r="C344" s="150"/>
      <c r="D344" s="57">
        <f t="shared" si="9"/>
        <v>1</v>
      </c>
      <c r="E344" s="57">
        <f t="shared" si="10"/>
        <v>4</v>
      </c>
      <c r="F344" s="85">
        <f t="shared" si="11"/>
        <v>0.25</v>
      </c>
    </row>
    <row r="345" spans="2:9" x14ac:dyDescent="0.2">
      <c r="B345" s="149" t="s">
        <v>1052</v>
      </c>
      <c r="C345" s="150"/>
      <c r="D345" s="57">
        <f t="shared" si="9"/>
        <v>0</v>
      </c>
      <c r="E345" s="57">
        <f t="shared" si="10"/>
        <v>2</v>
      </c>
      <c r="F345" s="85">
        <f t="shared" si="11"/>
        <v>0</v>
      </c>
    </row>
    <row r="346" spans="2:9" x14ac:dyDescent="0.2">
      <c r="B346" s="149" t="s">
        <v>1053</v>
      </c>
      <c r="C346" s="150"/>
      <c r="D346" s="57">
        <f t="shared" si="9"/>
        <v>2</v>
      </c>
      <c r="E346" s="57">
        <f t="shared" si="10"/>
        <v>4</v>
      </c>
      <c r="F346" s="85">
        <f t="shared" si="11"/>
        <v>0.5</v>
      </c>
    </row>
    <row r="347" spans="2:9" x14ac:dyDescent="0.2">
      <c r="B347" s="149" t="s">
        <v>1054</v>
      </c>
      <c r="C347" s="150"/>
      <c r="D347" s="57">
        <f t="shared" si="9"/>
        <v>1</v>
      </c>
      <c r="E347" s="57">
        <f t="shared" si="10"/>
        <v>2</v>
      </c>
      <c r="F347" s="85">
        <f t="shared" si="11"/>
        <v>0.5</v>
      </c>
    </row>
    <row r="348" spans="2:9" x14ac:dyDescent="0.2">
      <c r="B348" s="149" t="s">
        <v>1055</v>
      </c>
      <c r="C348" s="150"/>
      <c r="D348" s="57">
        <f t="shared" si="9"/>
        <v>0</v>
      </c>
      <c r="E348" s="57">
        <f t="shared" si="10"/>
        <v>1</v>
      </c>
      <c r="F348" s="85">
        <f t="shared" si="11"/>
        <v>0</v>
      </c>
    </row>
    <row r="349" spans="2:9" x14ac:dyDescent="0.2">
      <c r="B349" s="149" t="s">
        <v>1056</v>
      </c>
      <c r="C349" s="150"/>
      <c r="D349" s="57">
        <f t="shared" si="9"/>
        <v>0</v>
      </c>
      <c r="E349" s="57">
        <f t="shared" si="10"/>
        <v>2</v>
      </c>
      <c r="F349" s="85">
        <f t="shared" si="11"/>
        <v>0</v>
      </c>
    </row>
    <row r="350" spans="2:9" x14ac:dyDescent="0.2">
      <c r="B350" s="149" t="s">
        <v>1057</v>
      </c>
      <c r="C350" s="150"/>
      <c r="D350" s="57">
        <f t="shared" si="9"/>
        <v>2</v>
      </c>
      <c r="E350" s="57">
        <f t="shared" si="10"/>
        <v>2</v>
      </c>
      <c r="F350" s="85">
        <f t="shared" si="11"/>
        <v>1</v>
      </c>
    </row>
    <row r="351" spans="2:9" x14ac:dyDescent="0.2">
      <c r="B351" s="149" t="s">
        <v>1058</v>
      </c>
      <c r="C351" s="150"/>
      <c r="D351" s="57">
        <f t="shared" si="9"/>
        <v>0</v>
      </c>
      <c r="E351" s="57">
        <f t="shared" si="10"/>
        <v>1</v>
      </c>
      <c r="F351" s="85">
        <f t="shared" si="11"/>
        <v>0</v>
      </c>
    </row>
    <row r="353" spans="2:13" x14ac:dyDescent="0.2">
      <c r="B353" s="64" t="s">
        <v>1066</v>
      </c>
    </row>
    <row r="355" spans="2:13" s="65" customFormat="1" ht="36" x14ac:dyDescent="0.25">
      <c r="B355" s="72" t="s">
        <v>1311</v>
      </c>
      <c r="C355" s="167" t="s">
        <v>1027</v>
      </c>
      <c r="D355" s="169"/>
      <c r="E355" s="168"/>
      <c r="F355" s="167" t="s">
        <v>875</v>
      </c>
      <c r="G355" s="168"/>
      <c r="H355" s="167" t="s">
        <v>1038</v>
      </c>
      <c r="I355" s="168"/>
      <c r="J355" s="72" t="s">
        <v>1312</v>
      </c>
      <c r="K355" s="72" t="s">
        <v>1028</v>
      </c>
      <c r="L355" s="72" t="s">
        <v>1029</v>
      </c>
      <c r="M355" s="72" t="s">
        <v>1030</v>
      </c>
    </row>
    <row r="356" spans="2:13" x14ac:dyDescent="0.2">
      <c r="B356" s="17">
        <v>347573</v>
      </c>
      <c r="C356" s="149" t="s">
        <v>661</v>
      </c>
      <c r="D356" s="170"/>
      <c r="E356" s="150"/>
      <c r="F356" s="51" t="s">
        <v>74</v>
      </c>
      <c r="G356" s="88"/>
      <c r="H356" s="51" t="s">
        <v>1154</v>
      </c>
      <c r="I356" s="88"/>
      <c r="J356" s="57">
        <v>581</v>
      </c>
      <c r="K356" s="57">
        <v>581</v>
      </c>
      <c r="L356" s="57">
        <v>0</v>
      </c>
      <c r="M356" s="67" t="s">
        <v>1014</v>
      </c>
    </row>
    <row r="357" spans="2:13" x14ac:dyDescent="0.2">
      <c r="B357" s="17">
        <v>348104</v>
      </c>
      <c r="C357" s="149" t="s">
        <v>749</v>
      </c>
      <c r="D357" s="170"/>
      <c r="E357" s="150"/>
      <c r="F357" s="51" t="s">
        <v>70</v>
      </c>
      <c r="G357" s="88"/>
      <c r="H357" s="51" t="s">
        <v>1150</v>
      </c>
      <c r="I357" s="88"/>
      <c r="J357" s="57">
        <v>405</v>
      </c>
      <c r="K357" s="57">
        <v>324</v>
      </c>
      <c r="L357" s="57">
        <v>-81</v>
      </c>
      <c r="M357" s="67" t="s">
        <v>1015</v>
      </c>
    </row>
    <row r="358" spans="2:13" x14ac:dyDescent="0.2">
      <c r="B358" s="17">
        <v>367798</v>
      </c>
      <c r="C358" s="149" t="s">
        <v>788</v>
      </c>
      <c r="D358" s="170"/>
      <c r="E358" s="150"/>
      <c r="F358" s="51" t="s">
        <v>74</v>
      </c>
      <c r="G358" s="88"/>
      <c r="H358" s="51" t="s">
        <v>1156</v>
      </c>
      <c r="I358" s="88"/>
      <c r="J358" s="57">
        <v>387</v>
      </c>
      <c r="K358" s="57">
        <v>387</v>
      </c>
      <c r="L358" s="57">
        <v>0</v>
      </c>
      <c r="M358" s="67" t="s">
        <v>1014</v>
      </c>
    </row>
    <row r="359" spans="2:13" x14ac:dyDescent="0.2">
      <c r="B359" s="17">
        <v>348641</v>
      </c>
      <c r="C359" s="149" t="s">
        <v>413</v>
      </c>
      <c r="D359" s="170"/>
      <c r="E359" s="150"/>
      <c r="F359" s="51" t="s">
        <v>103</v>
      </c>
      <c r="G359" s="88"/>
      <c r="H359" s="51" t="s">
        <v>1147</v>
      </c>
      <c r="I359" s="88"/>
      <c r="J359" s="57">
        <v>252</v>
      </c>
      <c r="K359" s="57">
        <v>252</v>
      </c>
      <c r="L359" s="57">
        <v>0</v>
      </c>
      <c r="M359" s="67" t="s">
        <v>1014</v>
      </c>
    </row>
    <row r="360" spans="2:13" x14ac:dyDescent="0.2">
      <c r="B360" s="17">
        <v>348519</v>
      </c>
      <c r="C360" s="149" t="s">
        <v>360</v>
      </c>
      <c r="D360" s="170"/>
      <c r="E360" s="150"/>
      <c r="F360" s="51" t="s">
        <v>103</v>
      </c>
      <c r="G360" s="88"/>
      <c r="H360" s="51" t="s">
        <v>1153</v>
      </c>
      <c r="I360" s="88"/>
      <c r="J360" s="57">
        <v>791</v>
      </c>
      <c r="K360" s="57">
        <v>791</v>
      </c>
      <c r="L360" s="57">
        <v>0</v>
      </c>
      <c r="M360" s="67" t="s">
        <v>1014</v>
      </c>
    </row>
    <row r="361" spans="2:13" x14ac:dyDescent="0.2">
      <c r="B361" s="17">
        <v>348175</v>
      </c>
      <c r="C361" s="149" t="s">
        <v>455</v>
      </c>
      <c r="D361" s="170"/>
      <c r="E361" s="150"/>
      <c r="F361" s="51" t="s">
        <v>151</v>
      </c>
      <c r="G361" s="88"/>
      <c r="H361" s="51" t="s">
        <v>1146</v>
      </c>
      <c r="I361" s="88"/>
      <c r="J361" s="57">
        <v>612</v>
      </c>
      <c r="K361" s="57">
        <v>612</v>
      </c>
      <c r="L361" s="57">
        <v>0</v>
      </c>
      <c r="M361" s="67" t="s">
        <v>1014</v>
      </c>
    </row>
    <row r="362" spans="2:13" x14ac:dyDescent="0.2">
      <c r="B362" s="17">
        <v>348506</v>
      </c>
      <c r="C362" s="149" t="s">
        <v>521</v>
      </c>
      <c r="D362" s="170"/>
      <c r="E362" s="150"/>
      <c r="F362" s="51" t="s">
        <v>103</v>
      </c>
      <c r="G362" s="88"/>
      <c r="H362" s="51" t="s">
        <v>1161</v>
      </c>
      <c r="I362" s="88"/>
      <c r="J362" s="57">
        <v>26</v>
      </c>
      <c r="K362" s="57">
        <v>26</v>
      </c>
      <c r="L362" s="57">
        <v>0</v>
      </c>
      <c r="M362" s="67" t="s">
        <v>1014</v>
      </c>
    </row>
    <row r="363" spans="2:13" x14ac:dyDescent="0.2">
      <c r="B363" s="17">
        <v>362184</v>
      </c>
      <c r="C363" s="149" t="s">
        <v>139</v>
      </c>
      <c r="D363" s="170"/>
      <c r="E363" s="150"/>
      <c r="F363" s="51" t="s">
        <v>60</v>
      </c>
      <c r="G363" s="88"/>
      <c r="H363" s="51" t="s">
        <v>1148</v>
      </c>
      <c r="I363" s="88"/>
      <c r="J363" s="57">
        <v>990</v>
      </c>
      <c r="K363" s="57">
        <v>792</v>
      </c>
      <c r="L363" s="57">
        <v>-198</v>
      </c>
      <c r="M363" s="67" t="s">
        <v>1015</v>
      </c>
    </row>
    <row r="364" spans="2:13" x14ac:dyDescent="0.2">
      <c r="B364" s="17">
        <v>348532</v>
      </c>
      <c r="C364" s="149" t="s">
        <v>200</v>
      </c>
      <c r="D364" s="170"/>
      <c r="E364" s="150"/>
      <c r="F364" s="51" t="s">
        <v>201</v>
      </c>
      <c r="G364" s="88"/>
      <c r="H364" s="51" t="s">
        <v>1158</v>
      </c>
      <c r="I364" s="88"/>
      <c r="J364" s="57">
        <v>467</v>
      </c>
      <c r="K364" s="57">
        <v>374</v>
      </c>
      <c r="L364" s="57">
        <v>-93</v>
      </c>
      <c r="M364" s="67" t="s">
        <v>1015</v>
      </c>
    </row>
    <row r="365" spans="2:13" x14ac:dyDescent="0.2">
      <c r="B365" s="17">
        <v>348355</v>
      </c>
      <c r="C365" s="149" t="s">
        <v>567</v>
      </c>
      <c r="D365" s="170"/>
      <c r="E365" s="150"/>
      <c r="F365" s="51" t="s">
        <v>60</v>
      </c>
      <c r="G365" s="88"/>
      <c r="H365" s="51" t="s">
        <v>1153</v>
      </c>
      <c r="I365" s="88"/>
      <c r="J365" s="57">
        <v>690</v>
      </c>
      <c r="K365" s="57">
        <v>621</v>
      </c>
      <c r="L365" s="57">
        <v>-69</v>
      </c>
      <c r="M365" s="67" t="s">
        <v>1015</v>
      </c>
    </row>
    <row r="366" spans="2:13" x14ac:dyDescent="0.2">
      <c r="B366" s="17">
        <v>353717</v>
      </c>
      <c r="C366" s="149" t="s">
        <v>140</v>
      </c>
      <c r="D366" s="170"/>
      <c r="E366" s="150"/>
      <c r="F366" s="51" t="s">
        <v>60</v>
      </c>
      <c r="G366" s="88"/>
      <c r="H366" s="51" t="s">
        <v>1148</v>
      </c>
      <c r="I366" s="88"/>
      <c r="J366" s="57">
        <v>501</v>
      </c>
      <c r="K366" s="57">
        <v>401</v>
      </c>
      <c r="L366" s="57">
        <v>-100</v>
      </c>
      <c r="M366" s="67" t="s">
        <v>1015</v>
      </c>
    </row>
    <row r="367" spans="2:13" x14ac:dyDescent="0.2">
      <c r="B367" s="17">
        <v>347759</v>
      </c>
      <c r="C367" s="149" t="s">
        <v>468</v>
      </c>
      <c r="D367" s="170"/>
      <c r="E367" s="150"/>
      <c r="F367" s="51" t="s">
        <v>103</v>
      </c>
      <c r="G367" s="88"/>
      <c r="H367" s="51" t="s">
        <v>1144</v>
      </c>
      <c r="I367" s="88"/>
      <c r="J367" s="57">
        <v>385</v>
      </c>
      <c r="K367" s="57">
        <v>308</v>
      </c>
      <c r="L367" s="57">
        <v>-77</v>
      </c>
      <c r="M367" s="67" t="s">
        <v>1015</v>
      </c>
    </row>
    <row r="368" spans="2:13" x14ac:dyDescent="0.2">
      <c r="B368" s="17">
        <v>348518</v>
      </c>
      <c r="C368" s="149" t="s">
        <v>796</v>
      </c>
      <c r="D368" s="170"/>
      <c r="E368" s="150"/>
      <c r="F368" s="51" t="s">
        <v>103</v>
      </c>
      <c r="G368" s="88"/>
      <c r="H368" s="51" t="s">
        <v>1155</v>
      </c>
      <c r="I368" s="88"/>
      <c r="J368" s="57">
        <v>236</v>
      </c>
      <c r="K368" s="57">
        <v>236</v>
      </c>
      <c r="L368" s="57">
        <v>0</v>
      </c>
      <c r="M368" s="67" t="s">
        <v>1014</v>
      </c>
    </row>
    <row r="369" spans="2:13" x14ac:dyDescent="0.2">
      <c r="B369" s="17">
        <v>348114</v>
      </c>
      <c r="C369" s="149" t="s">
        <v>590</v>
      </c>
      <c r="D369" s="170"/>
      <c r="E369" s="150"/>
      <c r="F369" s="51" t="s">
        <v>68</v>
      </c>
      <c r="G369" s="88"/>
      <c r="H369" s="51" t="s">
        <v>1144</v>
      </c>
      <c r="I369" s="88"/>
      <c r="J369" s="57">
        <v>500</v>
      </c>
      <c r="K369" s="57">
        <v>450</v>
      </c>
      <c r="L369" s="57">
        <v>-50</v>
      </c>
      <c r="M369" s="67" t="s">
        <v>1015</v>
      </c>
    </row>
    <row r="370" spans="2:13" x14ac:dyDescent="0.2">
      <c r="B370" s="17">
        <v>348356</v>
      </c>
      <c r="C370" s="149" t="s">
        <v>708</v>
      </c>
      <c r="D370" s="170"/>
      <c r="E370" s="150"/>
      <c r="F370" s="51" t="s">
        <v>60</v>
      </c>
      <c r="G370" s="88"/>
      <c r="H370" s="51" t="s">
        <v>1146</v>
      </c>
      <c r="I370" s="88"/>
      <c r="J370" s="57">
        <v>260</v>
      </c>
      <c r="K370" s="57">
        <v>260</v>
      </c>
      <c r="L370" s="57">
        <v>0</v>
      </c>
      <c r="M370" s="67" t="s">
        <v>1014</v>
      </c>
    </row>
    <row r="371" spans="2:13" x14ac:dyDescent="0.2">
      <c r="B371" s="17">
        <v>348099</v>
      </c>
      <c r="C371" s="149" t="s">
        <v>591</v>
      </c>
      <c r="D371" s="170"/>
      <c r="E371" s="150"/>
      <c r="F371" s="51" t="s">
        <v>70</v>
      </c>
      <c r="G371" s="88"/>
      <c r="H371" s="51" t="s">
        <v>1150</v>
      </c>
      <c r="I371" s="88"/>
      <c r="J371" s="57">
        <v>299</v>
      </c>
      <c r="K371" s="57">
        <v>299</v>
      </c>
      <c r="L371" s="57">
        <v>0</v>
      </c>
      <c r="M371" s="67" t="s">
        <v>1014</v>
      </c>
    </row>
    <row r="372" spans="2:13" x14ac:dyDescent="0.2">
      <c r="B372" s="17">
        <v>348884</v>
      </c>
      <c r="C372" s="149" t="s">
        <v>168</v>
      </c>
      <c r="D372" s="170"/>
      <c r="E372" s="150"/>
      <c r="F372" s="51" t="s">
        <v>60</v>
      </c>
      <c r="G372" s="88"/>
      <c r="H372" s="51" t="s">
        <v>1158</v>
      </c>
      <c r="I372" s="88"/>
      <c r="J372" s="57">
        <v>951</v>
      </c>
      <c r="K372" s="57">
        <v>856</v>
      </c>
      <c r="L372" s="57">
        <v>-95</v>
      </c>
      <c r="M372" s="67" t="s">
        <v>1015</v>
      </c>
    </row>
    <row r="373" spans="2:13" x14ac:dyDescent="0.2">
      <c r="B373" s="17">
        <v>347708</v>
      </c>
      <c r="C373" s="149" t="s">
        <v>230</v>
      </c>
      <c r="D373" s="170"/>
      <c r="E373" s="150"/>
      <c r="F373" s="51" t="s">
        <v>70</v>
      </c>
      <c r="G373" s="88"/>
      <c r="H373" s="51" t="s">
        <v>1159</v>
      </c>
      <c r="I373" s="88"/>
      <c r="J373" s="57">
        <v>837</v>
      </c>
      <c r="K373" s="57">
        <v>837</v>
      </c>
      <c r="L373" s="57">
        <v>0</v>
      </c>
      <c r="M373" s="67" t="s">
        <v>1014</v>
      </c>
    </row>
    <row r="374" spans="2:13" x14ac:dyDescent="0.2">
      <c r="B374" s="17">
        <v>348031</v>
      </c>
      <c r="C374" s="149" t="s">
        <v>209</v>
      </c>
      <c r="D374" s="170"/>
      <c r="E374" s="150"/>
      <c r="F374" s="51" t="s">
        <v>65</v>
      </c>
      <c r="G374" s="88"/>
      <c r="H374" s="51" t="s">
        <v>1159</v>
      </c>
      <c r="I374" s="88"/>
      <c r="J374" s="57">
        <v>730</v>
      </c>
      <c r="K374" s="57">
        <v>657</v>
      </c>
      <c r="L374" s="57">
        <v>-73</v>
      </c>
      <c r="M374" s="67" t="s">
        <v>1015</v>
      </c>
    </row>
    <row r="375" spans="2:13" x14ac:dyDescent="0.2">
      <c r="B375" s="17">
        <v>348807</v>
      </c>
      <c r="C375" s="149" t="s">
        <v>99</v>
      </c>
      <c r="D375" s="170"/>
      <c r="E375" s="150"/>
      <c r="F375" s="51" t="s">
        <v>60</v>
      </c>
      <c r="G375" s="88"/>
      <c r="H375" s="51" t="s">
        <v>1161</v>
      </c>
      <c r="I375" s="88"/>
      <c r="J375" s="57">
        <v>209</v>
      </c>
      <c r="K375" s="57">
        <v>209</v>
      </c>
      <c r="L375" s="57">
        <v>0</v>
      </c>
      <c r="M375" s="67" t="s">
        <v>1014</v>
      </c>
    </row>
    <row r="376" spans="2:13" x14ac:dyDescent="0.2">
      <c r="B376" s="17">
        <v>348847</v>
      </c>
      <c r="C376" s="149" t="s">
        <v>179</v>
      </c>
      <c r="D376" s="170"/>
      <c r="E376" s="150"/>
      <c r="F376" s="51" t="s">
        <v>60</v>
      </c>
      <c r="G376" s="88"/>
      <c r="H376" s="51" t="s">
        <v>1162</v>
      </c>
      <c r="I376" s="88"/>
      <c r="J376" s="57">
        <v>819</v>
      </c>
      <c r="K376" s="57">
        <v>738</v>
      </c>
      <c r="L376" s="57">
        <v>-81</v>
      </c>
      <c r="M376" s="67" t="s">
        <v>1015</v>
      </c>
    </row>
    <row r="377" spans="2:13" x14ac:dyDescent="0.2">
      <c r="B377" s="17">
        <v>348774</v>
      </c>
      <c r="C377" s="149" t="s">
        <v>94</v>
      </c>
      <c r="D377" s="170"/>
      <c r="E377" s="150"/>
      <c r="F377" s="51" t="s">
        <v>60</v>
      </c>
      <c r="G377" s="88"/>
      <c r="H377" s="51" t="s">
        <v>1156</v>
      </c>
      <c r="I377" s="88"/>
      <c r="J377" s="57">
        <v>816</v>
      </c>
      <c r="K377" s="57">
        <v>816</v>
      </c>
      <c r="L377" s="57">
        <v>0</v>
      </c>
      <c r="M377" s="67" t="s">
        <v>1014</v>
      </c>
    </row>
    <row r="378" spans="2:13" x14ac:dyDescent="0.2">
      <c r="B378" s="17">
        <v>364196</v>
      </c>
      <c r="C378" s="149" t="s">
        <v>530</v>
      </c>
      <c r="D378" s="170"/>
      <c r="E378" s="150"/>
      <c r="F378" s="51" t="s">
        <v>65</v>
      </c>
      <c r="G378" s="88"/>
      <c r="H378" s="51" t="s">
        <v>1147</v>
      </c>
      <c r="I378" s="88"/>
      <c r="J378" s="57">
        <v>502</v>
      </c>
      <c r="K378" s="57">
        <v>452</v>
      </c>
      <c r="L378" s="57">
        <v>-50</v>
      </c>
      <c r="M378" s="67" t="s">
        <v>1015</v>
      </c>
    </row>
    <row r="379" spans="2:13" x14ac:dyDescent="0.2">
      <c r="B379" s="17">
        <v>348428</v>
      </c>
      <c r="C379" s="149" t="s">
        <v>137</v>
      </c>
      <c r="D379" s="170"/>
      <c r="E379" s="150"/>
      <c r="F379" s="51" t="s">
        <v>60</v>
      </c>
      <c r="G379" s="88"/>
      <c r="H379" s="51" t="s">
        <v>1150</v>
      </c>
      <c r="I379" s="88"/>
      <c r="J379" s="57">
        <v>225</v>
      </c>
      <c r="K379" s="57">
        <v>203</v>
      </c>
      <c r="L379" s="57">
        <v>-22</v>
      </c>
      <c r="M379" s="67" t="s">
        <v>1015</v>
      </c>
    </row>
    <row r="380" spans="2:13" x14ac:dyDescent="0.2">
      <c r="B380" s="17">
        <v>348451</v>
      </c>
      <c r="C380" s="149" t="s">
        <v>575</v>
      </c>
      <c r="D380" s="170"/>
      <c r="E380" s="150"/>
      <c r="F380" s="51" t="s">
        <v>74</v>
      </c>
      <c r="G380" s="88"/>
      <c r="H380" s="51" t="s">
        <v>1158</v>
      </c>
      <c r="I380" s="88"/>
      <c r="J380" s="57">
        <v>758</v>
      </c>
      <c r="K380" s="57">
        <v>758</v>
      </c>
      <c r="L380" s="57">
        <v>0</v>
      </c>
      <c r="M380" s="67" t="s">
        <v>1014</v>
      </c>
    </row>
    <row r="381" spans="2:13" x14ac:dyDescent="0.2">
      <c r="B381" s="17">
        <v>347963</v>
      </c>
      <c r="C381" s="149" t="s">
        <v>608</v>
      </c>
      <c r="D381" s="170"/>
      <c r="E381" s="150"/>
      <c r="F381" s="51" t="s">
        <v>80</v>
      </c>
      <c r="G381" s="88"/>
      <c r="H381" s="51" t="s">
        <v>1147</v>
      </c>
      <c r="I381" s="88"/>
      <c r="J381" s="57">
        <v>547</v>
      </c>
      <c r="K381" s="57">
        <v>438</v>
      </c>
      <c r="L381" s="57">
        <v>-109</v>
      </c>
      <c r="M381" s="67" t="s">
        <v>1015</v>
      </c>
    </row>
    <row r="382" spans="2:13" x14ac:dyDescent="0.2">
      <c r="B382" s="17">
        <v>347763</v>
      </c>
      <c r="C382" s="149" t="s">
        <v>156</v>
      </c>
      <c r="D382" s="170"/>
      <c r="E382" s="150"/>
      <c r="F382" s="51" t="s">
        <v>103</v>
      </c>
      <c r="G382" s="88"/>
      <c r="H382" s="51" t="s">
        <v>1149</v>
      </c>
      <c r="I382" s="88"/>
      <c r="J382" s="57">
        <v>680</v>
      </c>
      <c r="K382" s="57">
        <v>544</v>
      </c>
      <c r="L382" s="57">
        <v>-136</v>
      </c>
      <c r="M382" s="67" t="s">
        <v>1015</v>
      </c>
    </row>
    <row r="383" spans="2:13" x14ac:dyDescent="0.2">
      <c r="B383" s="17">
        <v>347652</v>
      </c>
      <c r="C383" s="149" t="s">
        <v>105</v>
      </c>
      <c r="D383" s="170"/>
      <c r="E383" s="150"/>
      <c r="F383" s="51" t="s">
        <v>103</v>
      </c>
      <c r="G383" s="88"/>
      <c r="H383" s="51" t="s">
        <v>1146</v>
      </c>
      <c r="I383" s="88"/>
      <c r="J383" s="57">
        <v>619</v>
      </c>
      <c r="K383" s="57">
        <v>619</v>
      </c>
      <c r="L383" s="57">
        <v>0</v>
      </c>
      <c r="M383" s="67" t="s">
        <v>1014</v>
      </c>
    </row>
    <row r="384" spans="2:13" x14ac:dyDescent="0.2">
      <c r="B384" s="17">
        <v>347830</v>
      </c>
      <c r="C384" s="149" t="s">
        <v>210</v>
      </c>
      <c r="D384" s="170"/>
      <c r="E384" s="150"/>
      <c r="F384" s="51" t="s">
        <v>89</v>
      </c>
      <c r="G384" s="88"/>
      <c r="H384" s="51" t="s">
        <v>1158</v>
      </c>
      <c r="I384" s="88"/>
      <c r="J384" s="57">
        <v>400</v>
      </c>
      <c r="K384" s="57">
        <v>360</v>
      </c>
      <c r="L384" s="57">
        <v>-40</v>
      </c>
      <c r="M384" s="67" t="s">
        <v>1015</v>
      </c>
    </row>
    <row r="385" spans="2:13" x14ac:dyDescent="0.2">
      <c r="B385" s="17">
        <v>347801</v>
      </c>
      <c r="C385" s="149" t="s">
        <v>737</v>
      </c>
      <c r="D385" s="170"/>
      <c r="E385" s="150"/>
      <c r="F385" s="51" t="s">
        <v>74</v>
      </c>
      <c r="G385" s="88"/>
      <c r="H385" s="51" t="s">
        <v>1146</v>
      </c>
      <c r="I385" s="88"/>
      <c r="J385" s="57">
        <v>248</v>
      </c>
      <c r="K385" s="57">
        <v>248</v>
      </c>
      <c r="L385" s="57">
        <v>0</v>
      </c>
      <c r="M385" s="67" t="s">
        <v>1014</v>
      </c>
    </row>
    <row r="386" spans="2:13" x14ac:dyDescent="0.2">
      <c r="B386" s="17">
        <v>364153</v>
      </c>
      <c r="C386" s="149" t="s">
        <v>640</v>
      </c>
      <c r="D386" s="170"/>
      <c r="E386" s="150"/>
      <c r="F386" s="51" t="s">
        <v>103</v>
      </c>
      <c r="G386" s="88"/>
      <c r="H386" s="51" t="s">
        <v>1145</v>
      </c>
      <c r="I386" s="88"/>
      <c r="J386" s="57">
        <v>909</v>
      </c>
      <c r="K386" s="57">
        <v>909</v>
      </c>
      <c r="L386" s="57">
        <v>0</v>
      </c>
      <c r="M386" s="67" t="s">
        <v>1014</v>
      </c>
    </row>
    <row r="387" spans="2:13" x14ac:dyDescent="0.2">
      <c r="B387" s="17">
        <v>348282</v>
      </c>
      <c r="C387" s="149" t="s">
        <v>185</v>
      </c>
      <c r="D387" s="170"/>
      <c r="E387" s="150"/>
      <c r="F387" s="51" t="s">
        <v>63</v>
      </c>
      <c r="G387" s="88"/>
      <c r="H387" s="51" t="s">
        <v>1155</v>
      </c>
      <c r="I387" s="88"/>
      <c r="J387" s="57">
        <v>709</v>
      </c>
      <c r="K387" s="57">
        <v>639</v>
      </c>
      <c r="L387" s="57">
        <v>-70</v>
      </c>
      <c r="M387" s="67" t="s">
        <v>1015</v>
      </c>
    </row>
    <row r="388" spans="2:13" x14ac:dyDescent="0.2">
      <c r="B388" s="17">
        <v>362800</v>
      </c>
      <c r="C388" s="149" t="s">
        <v>479</v>
      </c>
      <c r="D388" s="170"/>
      <c r="E388" s="150"/>
      <c r="F388" s="51" t="s">
        <v>60</v>
      </c>
      <c r="G388" s="88"/>
      <c r="H388" s="51" t="s">
        <v>1149</v>
      </c>
      <c r="I388" s="88"/>
      <c r="J388" s="57">
        <v>445</v>
      </c>
      <c r="K388" s="57">
        <v>445</v>
      </c>
      <c r="L388" s="57">
        <v>0</v>
      </c>
      <c r="M388" s="67" t="s">
        <v>1014</v>
      </c>
    </row>
    <row r="389" spans="2:13" x14ac:dyDescent="0.2">
      <c r="B389" s="17">
        <v>348429</v>
      </c>
      <c r="C389" s="149" t="s">
        <v>154</v>
      </c>
      <c r="D389" s="170"/>
      <c r="E389" s="150"/>
      <c r="F389" s="51" t="s">
        <v>60</v>
      </c>
      <c r="G389" s="88"/>
      <c r="H389" s="51" t="s">
        <v>1160</v>
      </c>
      <c r="I389" s="88"/>
      <c r="J389" s="57">
        <v>882</v>
      </c>
      <c r="K389" s="57">
        <v>882</v>
      </c>
      <c r="L389" s="57">
        <v>0</v>
      </c>
      <c r="M389" s="67" t="s">
        <v>1014</v>
      </c>
    </row>
    <row r="390" spans="2:13" x14ac:dyDescent="0.2">
      <c r="B390" s="17">
        <v>367772</v>
      </c>
      <c r="C390" s="149" t="s">
        <v>375</v>
      </c>
      <c r="D390" s="170"/>
      <c r="E390" s="150"/>
      <c r="F390" s="51" t="s">
        <v>68</v>
      </c>
      <c r="G390" s="88"/>
      <c r="H390" s="51" t="s">
        <v>1162</v>
      </c>
      <c r="I390" s="88"/>
      <c r="J390" s="57">
        <v>905</v>
      </c>
      <c r="K390" s="57">
        <v>905</v>
      </c>
      <c r="L390" s="57">
        <v>0</v>
      </c>
      <c r="M390" s="67" t="s">
        <v>1014</v>
      </c>
    </row>
    <row r="391" spans="2:13" x14ac:dyDescent="0.2">
      <c r="B391" s="17">
        <v>348775</v>
      </c>
      <c r="C391" s="149" t="s">
        <v>251</v>
      </c>
      <c r="D391" s="170"/>
      <c r="E391" s="150"/>
      <c r="F391" s="51" t="s">
        <v>60</v>
      </c>
      <c r="G391" s="88"/>
      <c r="H391" s="51" t="s">
        <v>1152</v>
      </c>
      <c r="I391" s="88"/>
      <c r="J391" s="57">
        <v>537</v>
      </c>
      <c r="K391" s="57">
        <v>484</v>
      </c>
      <c r="L391" s="57">
        <v>-53</v>
      </c>
      <c r="M391" s="67" t="s">
        <v>1015</v>
      </c>
    </row>
    <row r="392" spans="2:13" x14ac:dyDescent="0.2">
      <c r="B392" s="17">
        <v>347813</v>
      </c>
      <c r="C392" s="149" t="s">
        <v>131</v>
      </c>
      <c r="D392" s="170"/>
      <c r="E392" s="150"/>
      <c r="F392" s="51" t="s">
        <v>74</v>
      </c>
      <c r="G392" s="88"/>
      <c r="H392" s="51" t="s">
        <v>1150</v>
      </c>
      <c r="I392" s="88"/>
      <c r="J392" s="57">
        <v>290</v>
      </c>
      <c r="K392" s="57">
        <v>290</v>
      </c>
      <c r="L392" s="57">
        <v>0</v>
      </c>
      <c r="M392" s="67" t="s">
        <v>1014</v>
      </c>
    </row>
    <row r="393" spans="2:13" x14ac:dyDescent="0.2">
      <c r="B393" s="17">
        <v>348437</v>
      </c>
      <c r="C393" s="149" t="s">
        <v>586</v>
      </c>
      <c r="D393" s="170"/>
      <c r="E393" s="150"/>
      <c r="F393" s="51" t="s">
        <v>60</v>
      </c>
      <c r="G393" s="88"/>
      <c r="H393" s="51" t="s">
        <v>1151</v>
      </c>
      <c r="I393" s="88"/>
      <c r="J393" s="57">
        <v>389</v>
      </c>
      <c r="K393" s="57">
        <v>351</v>
      </c>
      <c r="L393" s="57">
        <v>-38</v>
      </c>
      <c r="M393" s="67" t="s">
        <v>1015</v>
      </c>
    </row>
    <row r="394" spans="2:13" x14ac:dyDescent="0.2">
      <c r="B394" s="17">
        <v>362790</v>
      </c>
      <c r="C394" s="149" t="s">
        <v>529</v>
      </c>
      <c r="D394" s="170"/>
      <c r="E394" s="150"/>
      <c r="F394" s="51" t="s">
        <v>60</v>
      </c>
      <c r="G394" s="88"/>
      <c r="H394" s="51" t="s">
        <v>1158</v>
      </c>
      <c r="I394" s="88"/>
      <c r="J394" s="57">
        <v>67</v>
      </c>
      <c r="K394" s="57">
        <v>61</v>
      </c>
      <c r="L394" s="57">
        <v>-6</v>
      </c>
      <c r="M394" s="67" t="s">
        <v>1015</v>
      </c>
    </row>
    <row r="395" spans="2:13" x14ac:dyDescent="0.2">
      <c r="B395" s="17">
        <v>367769</v>
      </c>
      <c r="C395" s="149" t="s">
        <v>813</v>
      </c>
      <c r="D395" s="170"/>
      <c r="E395" s="150"/>
      <c r="F395" s="51" t="s">
        <v>65</v>
      </c>
      <c r="G395" s="88"/>
      <c r="H395" s="51" t="s">
        <v>1146</v>
      </c>
      <c r="I395" s="88"/>
      <c r="J395" s="57">
        <v>398</v>
      </c>
      <c r="K395" s="57">
        <v>398</v>
      </c>
      <c r="L395" s="57">
        <v>0</v>
      </c>
      <c r="M395" s="67" t="s">
        <v>1014</v>
      </c>
    </row>
    <row r="396" spans="2:13" x14ac:dyDescent="0.2">
      <c r="B396" s="17">
        <v>348574</v>
      </c>
      <c r="C396" s="149" t="s">
        <v>582</v>
      </c>
      <c r="D396" s="170"/>
      <c r="E396" s="150"/>
      <c r="F396" s="51" t="s">
        <v>103</v>
      </c>
      <c r="G396" s="88"/>
      <c r="H396" s="51" t="s">
        <v>1145</v>
      </c>
      <c r="I396" s="88"/>
      <c r="J396" s="57">
        <v>327</v>
      </c>
      <c r="K396" s="57">
        <v>262</v>
      </c>
      <c r="L396" s="57">
        <v>-65</v>
      </c>
      <c r="M396" s="67" t="s">
        <v>1015</v>
      </c>
    </row>
    <row r="397" spans="2:13" x14ac:dyDescent="0.2">
      <c r="B397" s="17">
        <v>348614</v>
      </c>
      <c r="C397" s="149" t="s">
        <v>408</v>
      </c>
      <c r="D397" s="170"/>
      <c r="E397" s="150"/>
      <c r="F397" s="51" t="s">
        <v>76</v>
      </c>
      <c r="G397" s="88"/>
      <c r="H397" s="51" t="s">
        <v>1151</v>
      </c>
      <c r="I397" s="88"/>
      <c r="J397" s="57">
        <v>616</v>
      </c>
      <c r="K397" s="57">
        <v>616</v>
      </c>
      <c r="L397" s="57">
        <v>0</v>
      </c>
      <c r="M397" s="67" t="s">
        <v>1014</v>
      </c>
    </row>
    <row r="398" spans="2:13" x14ac:dyDescent="0.2">
      <c r="B398" s="17">
        <v>348376</v>
      </c>
      <c r="C398" s="149" t="s">
        <v>324</v>
      </c>
      <c r="D398" s="170"/>
      <c r="E398" s="150"/>
      <c r="F398" s="51" t="s">
        <v>60</v>
      </c>
      <c r="G398" s="88"/>
      <c r="H398" s="51" t="s">
        <v>1148</v>
      </c>
      <c r="I398" s="88"/>
      <c r="J398" s="57">
        <v>433</v>
      </c>
      <c r="K398" s="57">
        <v>433</v>
      </c>
      <c r="L398" s="57">
        <v>0</v>
      </c>
      <c r="M398" s="67" t="s">
        <v>1014</v>
      </c>
    </row>
    <row r="399" spans="2:13" x14ac:dyDescent="0.2">
      <c r="B399" s="17">
        <v>364237</v>
      </c>
      <c r="C399" s="149" t="s">
        <v>563</v>
      </c>
      <c r="D399" s="170"/>
      <c r="E399" s="150"/>
      <c r="F399" s="51" t="s">
        <v>151</v>
      </c>
      <c r="G399" s="88"/>
      <c r="H399" s="51" t="s">
        <v>1162</v>
      </c>
      <c r="I399" s="88"/>
      <c r="J399" s="57">
        <v>573</v>
      </c>
      <c r="K399" s="57">
        <v>459</v>
      </c>
      <c r="L399" s="57">
        <v>-114</v>
      </c>
      <c r="M399" s="67" t="s">
        <v>1015</v>
      </c>
    </row>
    <row r="400" spans="2:13" x14ac:dyDescent="0.2">
      <c r="B400" s="17">
        <v>348801</v>
      </c>
      <c r="C400" s="149" t="s">
        <v>108</v>
      </c>
      <c r="D400" s="170"/>
      <c r="E400" s="150"/>
      <c r="F400" s="51" t="s">
        <v>60</v>
      </c>
      <c r="G400" s="88"/>
      <c r="H400" s="51" t="s">
        <v>1158</v>
      </c>
      <c r="I400" s="88"/>
      <c r="J400" s="57">
        <v>605</v>
      </c>
      <c r="K400" s="57">
        <v>545</v>
      </c>
      <c r="L400" s="57">
        <v>-60</v>
      </c>
      <c r="M400" s="67" t="s">
        <v>1015</v>
      </c>
    </row>
    <row r="401" spans="2:13" x14ac:dyDescent="0.2">
      <c r="B401" s="17">
        <v>348146</v>
      </c>
      <c r="C401" s="149" t="s">
        <v>390</v>
      </c>
      <c r="D401" s="170"/>
      <c r="E401" s="150"/>
      <c r="F401" s="51" t="s">
        <v>63</v>
      </c>
      <c r="G401" s="88"/>
      <c r="H401" s="51" t="s">
        <v>1145</v>
      </c>
      <c r="I401" s="88"/>
      <c r="J401" s="57">
        <v>487</v>
      </c>
      <c r="K401" s="57">
        <v>487</v>
      </c>
      <c r="L401" s="57">
        <v>0</v>
      </c>
      <c r="M401" s="67" t="s">
        <v>1014</v>
      </c>
    </row>
    <row r="402" spans="2:13" x14ac:dyDescent="0.2">
      <c r="B402" s="17">
        <v>353542</v>
      </c>
      <c r="C402" s="149" t="s">
        <v>223</v>
      </c>
      <c r="D402" s="170"/>
      <c r="E402" s="150"/>
      <c r="F402" s="51" t="s">
        <v>103</v>
      </c>
      <c r="G402" s="88"/>
      <c r="H402" s="51" t="s">
        <v>1149</v>
      </c>
      <c r="I402" s="88"/>
      <c r="J402" s="57">
        <v>803</v>
      </c>
      <c r="K402" s="57">
        <v>803</v>
      </c>
      <c r="L402" s="57">
        <v>0</v>
      </c>
      <c r="M402" s="67" t="s">
        <v>1014</v>
      </c>
    </row>
    <row r="403" spans="2:13" x14ac:dyDescent="0.2">
      <c r="B403" s="17">
        <v>348301</v>
      </c>
      <c r="C403" s="149" t="s">
        <v>364</v>
      </c>
      <c r="D403" s="170"/>
      <c r="E403" s="150"/>
      <c r="F403" s="51" t="s">
        <v>82</v>
      </c>
      <c r="G403" s="88"/>
      <c r="H403" s="51" t="s">
        <v>1143</v>
      </c>
      <c r="I403" s="88"/>
      <c r="J403" s="57">
        <v>681</v>
      </c>
      <c r="K403" s="57">
        <v>681</v>
      </c>
      <c r="L403" s="57">
        <v>0</v>
      </c>
      <c r="M403" s="67" t="s">
        <v>1014</v>
      </c>
    </row>
    <row r="404" spans="2:13" x14ac:dyDescent="0.2">
      <c r="B404" s="17">
        <v>348651</v>
      </c>
      <c r="C404" s="149" t="s">
        <v>669</v>
      </c>
      <c r="D404" s="170"/>
      <c r="E404" s="150"/>
      <c r="F404" s="51" t="s">
        <v>65</v>
      </c>
      <c r="G404" s="88"/>
      <c r="H404" s="51" t="s">
        <v>1161</v>
      </c>
      <c r="I404" s="88"/>
      <c r="J404" s="57">
        <v>734</v>
      </c>
      <c r="K404" s="57">
        <v>734</v>
      </c>
      <c r="L404" s="57">
        <v>0</v>
      </c>
      <c r="M404" s="67" t="s">
        <v>1014</v>
      </c>
    </row>
    <row r="405" spans="2:13" x14ac:dyDescent="0.2">
      <c r="B405" s="17">
        <v>368017</v>
      </c>
      <c r="C405" s="149" t="s">
        <v>812</v>
      </c>
      <c r="D405" s="170"/>
      <c r="E405" s="150"/>
      <c r="F405" s="51" t="s">
        <v>68</v>
      </c>
      <c r="G405" s="88"/>
      <c r="H405" s="51" t="s">
        <v>1147</v>
      </c>
      <c r="I405" s="88"/>
      <c r="J405" s="57">
        <v>326</v>
      </c>
      <c r="K405" s="57">
        <v>261</v>
      </c>
      <c r="L405" s="57">
        <v>-65</v>
      </c>
      <c r="M405" s="67" t="s">
        <v>1015</v>
      </c>
    </row>
    <row r="406" spans="2:13" x14ac:dyDescent="0.2">
      <c r="B406" s="17">
        <v>348597</v>
      </c>
      <c r="C406" s="149" t="s">
        <v>488</v>
      </c>
      <c r="D406" s="170"/>
      <c r="E406" s="150"/>
      <c r="F406" s="51" t="s">
        <v>74</v>
      </c>
      <c r="G406" s="88"/>
      <c r="H406" s="51" t="s">
        <v>1151</v>
      </c>
      <c r="I406" s="88"/>
      <c r="J406" s="57">
        <v>741</v>
      </c>
      <c r="K406" s="57">
        <v>741</v>
      </c>
      <c r="L406" s="57">
        <v>0</v>
      </c>
      <c r="M406" s="67" t="s">
        <v>1014</v>
      </c>
    </row>
    <row r="407" spans="2:13" x14ac:dyDescent="0.2">
      <c r="B407" s="17">
        <v>348411</v>
      </c>
      <c r="C407" s="149" t="s">
        <v>275</v>
      </c>
      <c r="D407" s="170"/>
      <c r="E407" s="150"/>
      <c r="F407" s="51" t="s">
        <v>60</v>
      </c>
      <c r="G407" s="88"/>
      <c r="H407" s="51" t="s">
        <v>1143</v>
      </c>
      <c r="I407" s="88"/>
      <c r="J407" s="57">
        <v>776</v>
      </c>
      <c r="K407" s="57">
        <v>699</v>
      </c>
      <c r="L407" s="57">
        <v>-77</v>
      </c>
      <c r="M407" s="67" t="s">
        <v>1015</v>
      </c>
    </row>
    <row r="408" spans="2:13" x14ac:dyDescent="0.2">
      <c r="B408" s="17">
        <v>369590</v>
      </c>
      <c r="C408" s="149" t="s">
        <v>729</v>
      </c>
      <c r="D408" s="170"/>
      <c r="E408" s="150"/>
      <c r="F408" s="51" t="s">
        <v>74</v>
      </c>
      <c r="G408" s="88"/>
      <c r="H408" s="51" t="s">
        <v>1149</v>
      </c>
      <c r="I408" s="88"/>
      <c r="J408" s="57">
        <v>15</v>
      </c>
      <c r="K408" s="57">
        <v>12</v>
      </c>
      <c r="L408" s="57">
        <v>-3</v>
      </c>
      <c r="M408" s="67" t="s">
        <v>1015</v>
      </c>
    </row>
    <row r="409" spans="2:13" x14ac:dyDescent="0.2">
      <c r="B409" s="17">
        <v>348169</v>
      </c>
      <c r="C409" s="149" t="s">
        <v>439</v>
      </c>
      <c r="D409" s="170"/>
      <c r="E409" s="150"/>
      <c r="F409" s="51" t="s">
        <v>74</v>
      </c>
      <c r="G409" s="88"/>
      <c r="H409" s="51" t="s">
        <v>1154</v>
      </c>
      <c r="I409" s="88"/>
      <c r="J409" s="57">
        <v>990</v>
      </c>
      <c r="K409" s="57">
        <v>990</v>
      </c>
      <c r="L409" s="57">
        <v>0</v>
      </c>
      <c r="M409" s="67" t="s">
        <v>1014</v>
      </c>
    </row>
    <row r="410" spans="2:13" x14ac:dyDescent="0.2">
      <c r="B410" s="17">
        <v>348265</v>
      </c>
      <c r="C410" s="149" t="s">
        <v>318</v>
      </c>
      <c r="D410" s="170"/>
      <c r="E410" s="150"/>
      <c r="F410" s="51" t="s">
        <v>60</v>
      </c>
      <c r="G410" s="88"/>
      <c r="H410" s="51" t="s">
        <v>1146</v>
      </c>
      <c r="I410" s="88"/>
      <c r="J410" s="57">
        <v>225</v>
      </c>
      <c r="K410" s="57">
        <v>225</v>
      </c>
      <c r="L410" s="57">
        <v>0</v>
      </c>
      <c r="M410" s="67" t="s">
        <v>1014</v>
      </c>
    </row>
    <row r="411" spans="2:13" x14ac:dyDescent="0.2">
      <c r="B411" s="17">
        <v>366665</v>
      </c>
      <c r="C411" s="149" t="s">
        <v>854</v>
      </c>
      <c r="D411" s="170"/>
      <c r="E411" s="150"/>
      <c r="F411" s="51" t="s">
        <v>60</v>
      </c>
      <c r="G411" s="88"/>
      <c r="H411" s="51" t="s">
        <v>1153</v>
      </c>
      <c r="I411" s="88"/>
      <c r="J411" s="57">
        <v>543</v>
      </c>
      <c r="K411" s="57">
        <v>435</v>
      </c>
      <c r="L411" s="57">
        <v>-108</v>
      </c>
      <c r="M411" s="67" t="s">
        <v>1015</v>
      </c>
    </row>
    <row r="412" spans="2:13" x14ac:dyDescent="0.2">
      <c r="B412" s="17">
        <v>367836</v>
      </c>
      <c r="C412" s="149" t="s">
        <v>730</v>
      </c>
      <c r="D412" s="170"/>
      <c r="E412" s="150"/>
      <c r="F412" s="51" t="s">
        <v>60</v>
      </c>
      <c r="G412" s="88"/>
      <c r="H412" s="51" t="s">
        <v>1156</v>
      </c>
      <c r="I412" s="88"/>
      <c r="J412" s="57">
        <v>438</v>
      </c>
      <c r="K412" s="57">
        <v>438</v>
      </c>
      <c r="L412" s="57">
        <v>0</v>
      </c>
      <c r="M412" s="67" t="s">
        <v>1014</v>
      </c>
    </row>
    <row r="413" spans="2:13" x14ac:dyDescent="0.2">
      <c r="B413" s="17">
        <v>347814</v>
      </c>
      <c r="C413" s="149" t="s">
        <v>88</v>
      </c>
      <c r="D413" s="170"/>
      <c r="E413" s="150"/>
      <c r="F413" s="51" t="s">
        <v>89</v>
      </c>
      <c r="G413" s="88"/>
      <c r="H413" s="51" t="s">
        <v>1150</v>
      </c>
      <c r="I413" s="88"/>
      <c r="J413" s="57">
        <v>298</v>
      </c>
      <c r="K413" s="57">
        <v>298</v>
      </c>
      <c r="L413" s="57">
        <v>0</v>
      </c>
      <c r="M413" s="67" t="s">
        <v>1014</v>
      </c>
    </row>
    <row r="414" spans="2:13" x14ac:dyDescent="0.2">
      <c r="B414" s="17">
        <v>369660</v>
      </c>
      <c r="C414" s="149" t="s">
        <v>870</v>
      </c>
      <c r="D414" s="170"/>
      <c r="E414" s="150"/>
      <c r="F414" s="51" t="s">
        <v>60</v>
      </c>
      <c r="G414" s="88"/>
      <c r="H414" s="51" t="s">
        <v>1146</v>
      </c>
      <c r="I414" s="88"/>
      <c r="J414" s="57">
        <v>934</v>
      </c>
      <c r="K414" s="57">
        <v>748</v>
      </c>
      <c r="L414" s="57">
        <v>-186</v>
      </c>
      <c r="M414" s="67" t="s">
        <v>1015</v>
      </c>
    </row>
    <row r="415" spans="2:13" x14ac:dyDescent="0.2">
      <c r="B415" s="17">
        <v>347929</v>
      </c>
      <c r="C415" s="149" t="s">
        <v>204</v>
      </c>
      <c r="D415" s="170"/>
      <c r="E415" s="150"/>
      <c r="F415" s="51" t="s">
        <v>80</v>
      </c>
      <c r="G415" s="88"/>
      <c r="H415" s="51" t="s">
        <v>1148</v>
      </c>
      <c r="I415" s="88"/>
      <c r="J415" s="57">
        <v>298</v>
      </c>
      <c r="K415" s="57">
        <v>298</v>
      </c>
      <c r="L415" s="57">
        <v>0</v>
      </c>
      <c r="M415" s="67" t="s">
        <v>1014</v>
      </c>
    </row>
    <row r="416" spans="2:13" x14ac:dyDescent="0.2">
      <c r="B416" s="17">
        <v>348237</v>
      </c>
      <c r="C416" s="149" t="s">
        <v>376</v>
      </c>
      <c r="D416" s="170"/>
      <c r="E416" s="150"/>
      <c r="F416" s="51" t="s">
        <v>68</v>
      </c>
      <c r="G416" s="88"/>
      <c r="H416" s="51" t="s">
        <v>1145</v>
      </c>
      <c r="I416" s="88"/>
      <c r="J416" s="57">
        <v>271</v>
      </c>
      <c r="K416" s="57">
        <v>271</v>
      </c>
      <c r="L416" s="57">
        <v>0</v>
      </c>
      <c r="M416" s="67" t="s">
        <v>1014</v>
      </c>
    </row>
    <row r="417" spans="2:13" x14ac:dyDescent="0.2">
      <c r="B417" s="17">
        <v>347612</v>
      </c>
      <c r="C417" s="149" t="s">
        <v>360</v>
      </c>
      <c r="D417" s="170"/>
      <c r="E417" s="150"/>
      <c r="F417" s="51" t="s">
        <v>103</v>
      </c>
      <c r="G417" s="88"/>
      <c r="H417" s="51" t="s">
        <v>1151</v>
      </c>
      <c r="I417" s="88"/>
      <c r="J417" s="57">
        <v>824</v>
      </c>
      <c r="K417" s="57">
        <v>742</v>
      </c>
      <c r="L417" s="57">
        <v>-82</v>
      </c>
      <c r="M417" s="67" t="s">
        <v>1015</v>
      </c>
    </row>
    <row r="418" spans="2:13" x14ac:dyDescent="0.2">
      <c r="B418" s="17">
        <v>362719</v>
      </c>
      <c r="C418" s="149" t="s">
        <v>525</v>
      </c>
      <c r="D418" s="170"/>
      <c r="E418" s="150"/>
      <c r="F418" s="51" t="s">
        <v>60</v>
      </c>
      <c r="G418" s="88"/>
      <c r="H418" s="51" t="s">
        <v>1162</v>
      </c>
      <c r="I418" s="88"/>
      <c r="J418" s="57">
        <v>575</v>
      </c>
      <c r="K418" s="57">
        <v>575</v>
      </c>
      <c r="L418" s="57">
        <v>0</v>
      </c>
      <c r="M418" s="67" t="s">
        <v>1014</v>
      </c>
    </row>
    <row r="419" spans="2:13" x14ac:dyDescent="0.2">
      <c r="B419" s="17">
        <v>347770</v>
      </c>
      <c r="C419" s="149" t="s">
        <v>208</v>
      </c>
      <c r="D419" s="170"/>
      <c r="E419" s="150"/>
      <c r="F419" s="51" t="s">
        <v>103</v>
      </c>
      <c r="G419" s="88"/>
      <c r="H419" s="51" t="s">
        <v>1158</v>
      </c>
      <c r="I419" s="88"/>
      <c r="J419" s="57">
        <v>758</v>
      </c>
      <c r="K419" s="57">
        <v>683</v>
      </c>
      <c r="L419" s="57">
        <v>-75</v>
      </c>
      <c r="M419" s="67" t="s">
        <v>1015</v>
      </c>
    </row>
    <row r="420" spans="2:13" x14ac:dyDescent="0.2">
      <c r="B420" s="17">
        <v>348377</v>
      </c>
      <c r="C420" s="149" t="s">
        <v>331</v>
      </c>
      <c r="D420" s="170"/>
      <c r="E420" s="150"/>
      <c r="F420" s="51" t="s">
        <v>60</v>
      </c>
      <c r="G420" s="88"/>
      <c r="H420" s="51" t="s">
        <v>1160</v>
      </c>
      <c r="I420" s="88"/>
      <c r="J420" s="57">
        <v>88</v>
      </c>
      <c r="K420" s="57">
        <v>88</v>
      </c>
      <c r="L420" s="57">
        <v>0</v>
      </c>
      <c r="M420" s="67" t="s">
        <v>1014</v>
      </c>
    </row>
    <row r="421" spans="2:13" x14ac:dyDescent="0.2">
      <c r="B421" s="17">
        <v>347957</v>
      </c>
      <c r="C421" s="149" t="s">
        <v>126</v>
      </c>
      <c r="D421" s="170"/>
      <c r="E421" s="150"/>
      <c r="F421" s="51" t="s">
        <v>76</v>
      </c>
      <c r="G421" s="88"/>
      <c r="H421" s="51" t="s">
        <v>1159</v>
      </c>
      <c r="I421" s="88"/>
      <c r="J421" s="57">
        <v>290</v>
      </c>
      <c r="K421" s="57">
        <v>232</v>
      </c>
      <c r="L421" s="57">
        <v>-58</v>
      </c>
      <c r="M421" s="67" t="s">
        <v>1015</v>
      </c>
    </row>
    <row r="422" spans="2:13" x14ac:dyDescent="0.2">
      <c r="B422" s="17">
        <v>348063</v>
      </c>
      <c r="C422" s="149" t="s">
        <v>98</v>
      </c>
      <c r="D422" s="170"/>
      <c r="E422" s="150"/>
      <c r="F422" s="51" t="s">
        <v>65</v>
      </c>
      <c r="G422" s="88"/>
      <c r="H422" s="51" t="s">
        <v>1147</v>
      </c>
      <c r="I422" s="88"/>
      <c r="J422" s="57">
        <v>486</v>
      </c>
      <c r="K422" s="57">
        <v>438</v>
      </c>
      <c r="L422" s="57">
        <v>-48</v>
      </c>
      <c r="M422" s="67" t="s">
        <v>1015</v>
      </c>
    </row>
    <row r="423" spans="2:13" ht="12.75" thickBot="1" x14ac:dyDescent="0.25"/>
    <row r="424" spans="2:13" ht="12.75" thickBot="1" x14ac:dyDescent="0.25">
      <c r="B424" s="46" t="s">
        <v>1032</v>
      </c>
      <c r="G424" s="69">
        <f>COUNTIFS(M356:M422,"SI")</f>
        <v>36</v>
      </c>
      <c r="L424" s="23" t="s">
        <v>41</v>
      </c>
    </row>
    <row r="425" spans="2:13" x14ac:dyDescent="0.2">
      <c r="B425" s="42" t="s">
        <v>1031</v>
      </c>
      <c r="L425" s="5"/>
    </row>
    <row r="426" spans="2:13" ht="12.75" thickBot="1" x14ac:dyDescent="0.25">
      <c r="L426" s="14" t="s">
        <v>1034</v>
      </c>
    </row>
    <row r="427" spans="2:13" ht="12.75" thickBot="1" x14ac:dyDescent="0.25">
      <c r="B427" s="46" t="s">
        <v>1033</v>
      </c>
      <c r="G427" s="68">
        <f>COUNTA(M356:M422)</f>
        <v>67</v>
      </c>
      <c r="L427" s="14" t="s">
        <v>896</v>
      </c>
    </row>
    <row r="428" spans="2:13" ht="12.75" thickBot="1" x14ac:dyDescent="0.25"/>
    <row r="429" spans="2:13" ht="12.75" thickBot="1" x14ac:dyDescent="0.25">
      <c r="B429" s="46" t="s">
        <v>1035</v>
      </c>
      <c r="G429" s="70">
        <f>G424/G427</f>
        <v>0.53731343283582089</v>
      </c>
    </row>
    <row r="432" spans="2:13" x14ac:dyDescent="0.2">
      <c r="B432" s="23" t="s">
        <v>876</v>
      </c>
      <c r="C432" s="5"/>
    </row>
    <row r="433" spans="2:9" x14ac:dyDescent="0.2">
      <c r="B433" s="5"/>
      <c r="C433" s="5"/>
    </row>
    <row r="434" spans="2:9" ht="24" x14ac:dyDescent="0.2">
      <c r="B434" s="167" t="s">
        <v>57</v>
      </c>
      <c r="C434" s="168"/>
      <c r="D434" s="124" t="s">
        <v>1313</v>
      </c>
      <c r="E434" s="124" t="s">
        <v>1314</v>
      </c>
      <c r="F434" s="124" t="s">
        <v>1059</v>
      </c>
    </row>
    <row r="435" spans="2:9" x14ac:dyDescent="0.2">
      <c r="B435" s="149" t="s">
        <v>60</v>
      </c>
      <c r="C435" s="150"/>
      <c r="D435" s="57">
        <f>COUNTIFS($M$356:$M$422,"SI",$F$356:$F$422,$B435)</f>
        <v>10</v>
      </c>
      <c r="E435" s="57">
        <f>COUNTIFS($F$356:$F$422,$B435)</f>
        <v>23</v>
      </c>
      <c r="F435" s="85">
        <f>IFERROR(D435/E435,0)</f>
        <v>0.43478260869565216</v>
      </c>
      <c r="H435" s="64" t="s">
        <v>1061</v>
      </c>
    </row>
    <row r="436" spans="2:9" x14ac:dyDescent="0.2">
      <c r="B436" s="149" t="s">
        <v>63</v>
      </c>
      <c r="C436" s="150"/>
      <c r="D436" s="57">
        <f t="shared" ref="D436:D442" si="12">COUNTIFS($M$356:$M$422,"SI",$F$356:$F$422,$B436)</f>
        <v>1</v>
      </c>
      <c r="E436" s="57">
        <f t="shared" ref="E436:E442" si="13">COUNTIFS($F$356:$F$422,$B436)</f>
        <v>2</v>
      </c>
      <c r="F436" s="85">
        <f t="shared" ref="F436:F442" si="14">IFERROR(D436/E436,0)</f>
        <v>0.5</v>
      </c>
    </row>
    <row r="437" spans="2:9" x14ac:dyDescent="0.2">
      <c r="B437" s="149" t="s">
        <v>65</v>
      </c>
      <c r="C437" s="150"/>
      <c r="D437" s="57">
        <f t="shared" si="12"/>
        <v>2</v>
      </c>
      <c r="E437" s="57">
        <f t="shared" si="13"/>
        <v>5</v>
      </c>
      <c r="F437" s="85">
        <f t="shared" si="14"/>
        <v>0.4</v>
      </c>
      <c r="H437" s="63"/>
      <c r="I437" s="46" t="s">
        <v>1062</v>
      </c>
    </row>
    <row r="438" spans="2:9" x14ac:dyDescent="0.2">
      <c r="B438" s="149" t="s">
        <v>68</v>
      </c>
      <c r="C438" s="150"/>
      <c r="D438" s="57">
        <f t="shared" si="12"/>
        <v>2</v>
      </c>
      <c r="E438" s="57">
        <f t="shared" si="13"/>
        <v>4</v>
      </c>
      <c r="F438" s="85">
        <f t="shared" si="14"/>
        <v>0.5</v>
      </c>
      <c r="H438" s="71"/>
      <c r="I438" s="46" t="s">
        <v>1063</v>
      </c>
    </row>
    <row r="439" spans="2:9" x14ac:dyDescent="0.2">
      <c r="B439" s="149" t="s">
        <v>70</v>
      </c>
      <c r="C439" s="150"/>
      <c r="D439" s="57">
        <f t="shared" si="12"/>
        <v>2</v>
      </c>
      <c r="E439" s="57">
        <f t="shared" si="13"/>
        <v>3</v>
      </c>
      <c r="F439" s="85">
        <f t="shared" si="14"/>
        <v>0.66666666666666663</v>
      </c>
      <c r="H439" s="62"/>
      <c r="I439" s="46" t="s">
        <v>1064</v>
      </c>
    </row>
    <row r="440" spans="2:9" x14ac:dyDescent="0.2">
      <c r="B440" s="149" t="s">
        <v>72</v>
      </c>
      <c r="C440" s="150"/>
      <c r="D440" s="57">
        <f t="shared" si="12"/>
        <v>0</v>
      </c>
      <c r="E440" s="57">
        <f t="shared" si="13"/>
        <v>0</v>
      </c>
      <c r="F440" s="85">
        <f t="shared" si="14"/>
        <v>0</v>
      </c>
    </row>
    <row r="441" spans="2:9" x14ac:dyDescent="0.2">
      <c r="B441" s="149" t="s">
        <v>74</v>
      </c>
      <c r="C441" s="150"/>
      <c r="D441" s="57">
        <f t="shared" si="12"/>
        <v>7</v>
      </c>
      <c r="E441" s="57">
        <f t="shared" si="13"/>
        <v>8</v>
      </c>
      <c r="F441" s="85">
        <f t="shared" si="14"/>
        <v>0.875</v>
      </c>
    </row>
    <row r="442" spans="2:9" x14ac:dyDescent="0.2">
      <c r="B442" s="149" t="s">
        <v>76</v>
      </c>
      <c r="C442" s="150"/>
      <c r="D442" s="57">
        <f t="shared" si="12"/>
        <v>1</v>
      </c>
      <c r="E442" s="57">
        <f t="shared" si="13"/>
        <v>2</v>
      </c>
      <c r="F442" s="85">
        <f t="shared" si="14"/>
        <v>0.5</v>
      </c>
    </row>
    <row r="444" spans="2:9" x14ac:dyDescent="0.2">
      <c r="B444" s="23" t="s">
        <v>1060</v>
      </c>
    </row>
    <row r="447" spans="2:9" ht="24" x14ac:dyDescent="0.2">
      <c r="B447" s="167" t="s">
        <v>1039</v>
      </c>
      <c r="C447" s="168"/>
      <c r="D447" s="72" t="s">
        <v>1313</v>
      </c>
      <c r="E447" s="72" t="s">
        <v>1314</v>
      </c>
      <c r="F447" s="72" t="s">
        <v>1059</v>
      </c>
    </row>
    <row r="448" spans="2:9" x14ac:dyDescent="0.2">
      <c r="B448" s="149" t="s">
        <v>1040</v>
      </c>
      <c r="C448" s="150"/>
      <c r="D448" s="57">
        <f>COUNTIFS($M$356:$M$422,"SI",$H$356:$H$422,$B448)</f>
        <v>0</v>
      </c>
      <c r="E448" s="57">
        <f>COUNTIFS($H$356:$H$422,$B448)</f>
        <v>2</v>
      </c>
      <c r="F448" s="85">
        <f>IFERROR(D448/E448,0)</f>
        <v>0</v>
      </c>
    </row>
    <row r="449" spans="2:9" x14ac:dyDescent="0.2">
      <c r="B449" s="149" t="s">
        <v>1041</v>
      </c>
      <c r="C449" s="150"/>
      <c r="D449" s="57">
        <f t="shared" ref="D449:D466" si="15">COUNTIFS($M$356:$M$422,"SI",$H$356:$H$422,$B449)</f>
        <v>3</v>
      </c>
      <c r="E449" s="57">
        <f t="shared" ref="E449:E466" si="16">COUNTIFS($H$356:$H$422,$B449)</f>
        <v>4</v>
      </c>
      <c r="F449" s="85">
        <f t="shared" ref="F449:F466" si="17">IFERROR(D449/E449,0)</f>
        <v>0.75</v>
      </c>
      <c r="H449" s="64" t="s">
        <v>1061</v>
      </c>
    </row>
    <row r="450" spans="2:9" x14ac:dyDescent="0.2">
      <c r="B450" s="149" t="s">
        <v>1042</v>
      </c>
      <c r="C450" s="150"/>
      <c r="D450" s="57">
        <f t="shared" si="15"/>
        <v>6</v>
      </c>
      <c r="E450" s="57">
        <f t="shared" si="16"/>
        <v>7</v>
      </c>
      <c r="F450" s="85">
        <f t="shared" si="17"/>
        <v>0.8571428571428571</v>
      </c>
    </row>
    <row r="451" spans="2:9" x14ac:dyDescent="0.2">
      <c r="B451" s="149" t="s">
        <v>1043</v>
      </c>
      <c r="C451" s="150"/>
      <c r="D451" s="57">
        <f t="shared" si="15"/>
        <v>1</v>
      </c>
      <c r="E451" s="57">
        <f t="shared" si="16"/>
        <v>5</v>
      </c>
      <c r="F451" s="85">
        <f t="shared" si="17"/>
        <v>0.2</v>
      </c>
      <c r="H451" s="63"/>
      <c r="I451" s="46" t="s">
        <v>1062</v>
      </c>
    </row>
    <row r="452" spans="2:9" x14ac:dyDescent="0.2">
      <c r="B452" s="149" t="s">
        <v>1044</v>
      </c>
      <c r="C452" s="150"/>
      <c r="D452" s="57">
        <f t="shared" si="15"/>
        <v>2</v>
      </c>
      <c r="E452" s="57">
        <f t="shared" si="16"/>
        <v>4</v>
      </c>
      <c r="F452" s="85">
        <f t="shared" si="17"/>
        <v>0.5</v>
      </c>
      <c r="H452" s="71"/>
      <c r="I452" s="46" t="s">
        <v>1063</v>
      </c>
    </row>
    <row r="453" spans="2:9" x14ac:dyDescent="0.2">
      <c r="B453" s="149" t="s">
        <v>1045</v>
      </c>
      <c r="C453" s="150"/>
      <c r="D453" s="57">
        <f t="shared" si="15"/>
        <v>2</v>
      </c>
      <c r="E453" s="57">
        <f t="shared" si="16"/>
        <v>4</v>
      </c>
      <c r="F453" s="85">
        <f t="shared" si="17"/>
        <v>0.5</v>
      </c>
      <c r="H453" s="62"/>
      <c r="I453" s="46" t="s">
        <v>1064</v>
      </c>
    </row>
    <row r="454" spans="2:9" x14ac:dyDescent="0.2">
      <c r="B454" s="149" t="s">
        <v>1046</v>
      </c>
      <c r="C454" s="150"/>
      <c r="D454" s="57">
        <f t="shared" si="15"/>
        <v>3</v>
      </c>
      <c r="E454" s="57">
        <f t="shared" si="16"/>
        <v>5</v>
      </c>
      <c r="F454" s="85">
        <f t="shared" si="17"/>
        <v>0.6</v>
      </c>
    </row>
    <row r="455" spans="2:9" x14ac:dyDescent="0.2">
      <c r="B455" s="149" t="s">
        <v>1047</v>
      </c>
      <c r="C455" s="150"/>
      <c r="D455" s="57">
        <f t="shared" si="15"/>
        <v>2</v>
      </c>
      <c r="E455" s="57">
        <f t="shared" si="16"/>
        <v>4</v>
      </c>
      <c r="F455" s="85">
        <f t="shared" si="17"/>
        <v>0.5</v>
      </c>
    </row>
    <row r="456" spans="2:9" x14ac:dyDescent="0.2">
      <c r="B456" s="149" t="s">
        <v>1048</v>
      </c>
      <c r="C456" s="150"/>
      <c r="D456" s="57">
        <f t="shared" si="15"/>
        <v>0</v>
      </c>
      <c r="E456" s="57">
        <f t="shared" si="16"/>
        <v>1</v>
      </c>
      <c r="F456" s="85">
        <f t="shared" si="17"/>
        <v>0</v>
      </c>
    </row>
    <row r="457" spans="2:9" x14ac:dyDescent="0.2">
      <c r="B457" s="149" t="s">
        <v>1049</v>
      </c>
      <c r="C457" s="150"/>
      <c r="D457" s="57">
        <f t="shared" si="15"/>
        <v>1</v>
      </c>
      <c r="E457" s="57">
        <f t="shared" si="16"/>
        <v>3</v>
      </c>
      <c r="F457" s="85">
        <f t="shared" si="17"/>
        <v>0.33333333333333331</v>
      </c>
    </row>
    <row r="458" spans="2:9" x14ac:dyDescent="0.2">
      <c r="B458" s="149" t="s">
        <v>1050</v>
      </c>
      <c r="C458" s="150"/>
      <c r="D458" s="57">
        <f t="shared" si="15"/>
        <v>2</v>
      </c>
      <c r="E458" s="57">
        <f t="shared" si="16"/>
        <v>2</v>
      </c>
      <c r="F458" s="85">
        <f t="shared" si="17"/>
        <v>1</v>
      </c>
    </row>
    <row r="459" spans="2:9" x14ac:dyDescent="0.2">
      <c r="B459" s="149" t="s">
        <v>1051</v>
      </c>
      <c r="C459" s="150"/>
      <c r="D459" s="57">
        <f t="shared" si="15"/>
        <v>1</v>
      </c>
      <c r="E459" s="57">
        <f t="shared" si="16"/>
        <v>2</v>
      </c>
      <c r="F459" s="85">
        <f t="shared" si="17"/>
        <v>0.5</v>
      </c>
    </row>
    <row r="460" spans="2:9" x14ac:dyDescent="0.2">
      <c r="B460" s="149" t="s">
        <v>1052</v>
      </c>
      <c r="C460" s="150"/>
      <c r="D460" s="57">
        <f t="shared" si="15"/>
        <v>3</v>
      </c>
      <c r="E460" s="57">
        <f t="shared" si="16"/>
        <v>3</v>
      </c>
      <c r="F460" s="85">
        <f t="shared" si="17"/>
        <v>1</v>
      </c>
    </row>
    <row r="461" spans="2:9" x14ac:dyDescent="0.2">
      <c r="B461" s="149" t="s">
        <v>1053</v>
      </c>
      <c r="C461" s="150"/>
      <c r="D461" s="57">
        <f t="shared" si="15"/>
        <v>0</v>
      </c>
      <c r="E461" s="57">
        <f t="shared" si="16"/>
        <v>0</v>
      </c>
      <c r="F461" s="85">
        <f t="shared" si="17"/>
        <v>0</v>
      </c>
    </row>
    <row r="462" spans="2:9" x14ac:dyDescent="0.2">
      <c r="B462" s="149" t="s">
        <v>1054</v>
      </c>
      <c r="C462" s="150"/>
      <c r="D462" s="57">
        <f t="shared" si="15"/>
        <v>1</v>
      </c>
      <c r="E462" s="57">
        <f t="shared" si="16"/>
        <v>7</v>
      </c>
      <c r="F462" s="85">
        <f t="shared" si="17"/>
        <v>0.14285714285714285</v>
      </c>
    </row>
    <row r="463" spans="2:9" x14ac:dyDescent="0.2">
      <c r="B463" s="149" t="s">
        <v>1055</v>
      </c>
      <c r="C463" s="150"/>
      <c r="D463" s="57">
        <f t="shared" si="15"/>
        <v>1</v>
      </c>
      <c r="E463" s="57">
        <f t="shared" si="16"/>
        <v>3</v>
      </c>
      <c r="F463" s="85">
        <f t="shared" si="17"/>
        <v>0.33333333333333331</v>
      </c>
    </row>
    <row r="464" spans="2:9" x14ac:dyDescent="0.2">
      <c r="B464" s="149" t="s">
        <v>1056</v>
      </c>
      <c r="C464" s="150"/>
      <c r="D464" s="57">
        <f t="shared" si="15"/>
        <v>2</v>
      </c>
      <c r="E464" s="57">
        <f t="shared" si="16"/>
        <v>2</v>
      </c>
      <c r="F464" s="85">
        <f t="shared" si="17"/>
        <v>1</v>
      </c>
    </row>
    <row r="465" spans="2:11" x14ac:dyDescent="0.2">
      <c r="B465" s="149" t="s">
        <v>1057</v>
      </c>
      <c r="C465" s="150"/>
      <c r="D465" s="57">
        <f t="shared" si="15"/>
        <v>3</v>
      </c>
      <c r="E465" s="57">
        <f t="shared" si="16"/>
        <v>3</v>
      </c>
      <c r="F465" s="85">
        <f t="shared" si="17"/>
        <v>1</v>
      </c>
    </row>
    <row r="466" spans="2:11" x14ac:dyDescent="0.2">
      <c r="B466" s="149" t="s">
        <v>1058</v>
      </c>
      <c r="C466" s="150"/>
      <c r="D466" s="57">
        <f t="shared" si="15"/>
        <v>2</v>
      </c>
      <c r="E466" s="57">
        <f t="shared" si="16"/>
        <v>4</v>
      </c>
      <c r="F466" s="85">
        <f t="shared" si="17"/>
        <v>0.5</v>
      </c>
    </row>
    <row r="468" spans="2:11" x14ac:dyDescent="0.2">
      <c r="B468" s="15" t="s">
        <v>1067</v>
      </c>
      <c r="C468" s="5"/>
      <c r="D468" s="5"/>
      <c r="E468" s="5"/>
      <c r="F468" s="5"/>
      <c r="G468" s="5"/>
    </row>
    <row r="469" spans="2:11" ht="12.75" thickBot="1" x14ac:dyDescent="0.25">
      <c r="B469" s="5"/>
      <c r="C469" s="5"/>
      <c r="D469" s="5"/>
      <c r="E469" s="5"/>
      <c r="F469" s="5"/>
      <c r="G469" s="5"/>
    </row>
    <row r="470" spans="2:11" x14ac:dyDescent="0.2">
      <c r="B470" s="8"/>
      <c r="C470" s="9"/>
      <c r="D470" s="9"/>
      <c r="E470" s="9"/>
      <c r="F470" s="9"/>
      <c r="G470" s="9"/>
      <c r="H470" s="10"/>
    </row>
    <row r="471" spans="2:11" ht="15.75" customHeight="1" thickBot="1" x14ac:dyDescent="0.25">
      <c r="B471" s="160" t="s">
        <v>1068</v>
      </c>
      <c r="C471" s="161"/>
      <c r="D471" s="162" t="s">
        <v>1070</v>
      </c>
      <c r="E471" s="162"/>
      <c r="F471" s="162"/>
      <c r="G471" s="162"/>
      <c r="H471" s="154"/>
    </row>
    <row r="472" spans="2:11" x14ac:dyDescent="0.2">
      <c r="B472" s="160"/>
      <c r="C472" s="161"/>
      <c r="D472" s="157" t="s">
        <v>1069</v>
      </c>
      <c r="E472" s="157"/>
      <c r="F472" s="157"/>
      <c r="G472" s="157"/>
      <c r="H472" s="154"/>
    </row>
    <row r="473" spans="2:11" ht="12.75" thickBot="1" x14ac:dyDescent="0.25">
      <c r="B473" s="11"/>
      <c r="C473" s="12"/>
      <c r="D473" s="12"/>
      <c r="E473" s="12"/>
      <c r="F473" s="12"/>
      <c r="G473" s="12"/>
      <c r="H473" s="13"/>
    </row>
    <row r="475" spans="2:11" x14ac:dyDescent="0.2">
      <c r="B475" s="64" t="s">
        <v>1096</v>
      </c>
    </row>
    <row r="477" spans="2:11" s="75" customFormat="1" ht="24" x14ac:dyDescent="0.25">
      <c r="B477" s="72" t="s">
        <v>984</v>
      </c>
      <c r="C477" s="72" t="s">
        <v>1097</v>
      </c>
      <c r="D477" s="72" t="s">
        <v>1315</v>
      </c>
      <c r="E477" s="167" t="s">
        <v>1098</v>
      </c>
      <c r="F477" s="168"/>
      <c r="G477" s="167" t="s">
        <v>1099</v>
      </c>
      <c r="H477" s="168"/>
      <c r="I477" s="72" t="s">
        <v>1100</v>
      </c>
      <c r="J477" s="72" t="s">
        <v>1101</v>
      </c>
      <c r="K477" s="22" t="s">
        <v>1102</v>
      </c>
    </row>
    <row r="478" spans="2:11" x14ac:dyDescent="0.2">
      <c r="B478" s="56">
        <v>43311</v>
      </c>
      <c r="C478" s="73" t="s">
        <v>1685</v>
      </c>
      <c r="D478" s="74">
        <v>21</v>
      </c>
      <c r="E478" s="51" t="s">
        <v>1076</v>
      </c>
      <c r="F478" s="88"/>
      <c r="G478" s="51" t="s">
        <v>1093</v>
      </c>
      <c r="H478" s="88"/>
      <c r="I478" s="77">
        <v>0.35694444444444445</v>
      </c>
      <c r="J478" s="77">
        <v>0.3833333333333333</v>
      </c>
      <c r="K478" s="57">
        <v>38</v>
      </c>
    </row>
    <row r="479" spans="2:11" x14ac:dyDescent="0.2">
      <c r="B479" s="56">
        <v>43333</v>
      </c>
      <c r="C479" s="73" t="s">
        <v>1686</v>
      </c>
      <c r="D479" s="74">
        <v>29</v>
      </c>
      <c r="E479" s="51" t="s">
        <v>1077</v>
      </c>
      <c r="F479" s="88"/>
      <c r="G479" s="51" t="s">
        <v>1093</v>
      </c>
      <c r="H479" s="88"/>
      <c r="I479" s="77">
        <v>0.58819444444444446</v>
      </c>
      <c r="J479" s="77">
        <v>0.62291666666666667</v>
      </c>
      <c r="K479" s="57">
        <v>50</v>
      </c>
    </row>
    <row r="480" spans="2:11" x14ac:dyDescent="0.2">
      <c r="B480" s="56">
        <v>43302</v>
      </c>
      <c r="C480" s="73" t="s">
        <v>1687</v>
      </c>
      <c r="D480" s="74">
        <v>9</v>
      </c>
      <c r="E480" s="51" t="s">
        <v>1082</v>
      </c>
      <c r="F480" s="88"/>
      <c r="G480" s="51" t="s">
        <v>1094</v>
      </c>
      <c r="H480" s="88"/>
      <c r="I480" s="77">
        <v>0.42708333333333331</v>
      </c>
      <c r="J480" s="77">
        <v>0.45277777777777778</v>
      </c>
      <c r="K480" s="57">
        <v>37</v>
      </c>
    </row>
    <row r="481" spans="2:11" x14ac:dyDescent="0.2">
      <c r="B481" s="56">
        <v>43293</v>
      </c>
      <c r="C481" s="73" t="s">
        <v>1688</v>
      </c>
      <c r="D481" s="74">
        <v>6</v>
      </c>
      <c r="E481" s="51" t="s">
        <v>1075</v>
      </c>
      <c r="F481" s="88"/>
      <c r="G481" s="51" t="s">
        <v>1092</v>
      </c>
      <c r="H481" s="88"/>
      <c r="I481" s="77">
        <v>0.57152777777777775</v>
      </c>
      <c r="J481" s="77">
        <v>0.59513888888888888</v>
      </c>
      <c r="K481" s="57">
        <v>34</v>
      </c>
    </row>
    <row r="482" spans="2:11" x14ac:dyDescent="0.2">
      <c r="B482" s="56">
        <v>43266</v>
      </c>
      <c r="C482" s="73" t="s">
        <v>1689</v>
      </c>
      <c r="D482" s="74">
        <v>13</v>
      </c>
      <c r="E482" s="51" t="s">
        <v>1082</v>
      </c>
      <c r="F482" s="88"/>
      <c r="G482" s="51" t="s">
        <v>1094</v>
      </c>
      <c r="H482" s="88"/>
      <c r="I482" s="77">
        <v>0.42499999999999999</v>
      </c>
      <c r="J482" s="77">
        <v>0.46527777777777773</v>
      </c>
      <c r="K482" s="57">
        <v>58</v>
      </c>
    </row>
    <row r="483" spans="2:11" x14ac:dyDescent="0.2">
      <c r="B483" s="56">
        <v>43191</v>
      </c>
      <c r="C483" s="73" t="s">
        <v>1690</v>
      </c>
      <c r="D483" s="74">
        <v>28</v>
      </c>
      <c r="E483" s="51" t="s">
        <v>1081</v>
      </c>
      <c r="F483" s="88"/>
      <c r="G483" s="51" t="s">
        <v>1094</v>
      </c>
      <c r="H483" s="88"/>
      <c r="I483" s="77">
        <v>0.71666666666666667</v>
      </c>
      <c r="J483" s="77">
        <v>0.7944444444444444</v>
      </c>
      <c r="K483" s="57">
        <v>52</v>
      </c>
    </row>
    <row r="484" spans="2:11" x14ac:dyDescent="0.2">
      <c r="B484" s="56">
        <v>43177</v>
      </c>
      <c r="C484" s="73" t="s">
        <v>1691</v>
      </c>
      <c r="D484" s="74">
        <v>18</v>
      </c>
      <c r="E484" s="51" t="s">
        <v>1077</v>
      </c>
      <c r="F484" s="88"/>
      <c r="G484" s="51" t="s">
        <v>1093</v>
      </c>
      <c r="H484" s="88"/>
      <c r="I484" s="77">
        <v>0.60972222222222217</v>
      </c>
      <c r="J484" s="77">
        <v>0.65138888888888891</v>
      </c>
      <c r="K484" s="57">
        <v>0</v>
      </c>
    </row>
    <row r="485" spans="2:11" x14ac:dyDescent="0.2">
      <c r="B485" s="56">
        <v>43198</v>
      </c>
      <c r="C485" s="73" t="s">
        <v>1692</v>
      </c>
      <c r="D485" s="74">
        <v>19</v>
      </c>
      <c r="E485" s="51" t="s">
        <v>1073</v>
      </c>
      <c r="F485" s="88"/>
      <c r="G485" s="51" t="s">
        <v>1092</v>
      </c>
      <c r="H485" s="88"/>
      <c r="I485" s="77">
        <v>0.4777777777777778</v>
      </c>
      <c r="J485" s="77">
        <v>0.54999999999999993</v>
      </c>
      <c r="K485" s="57">
        <v>44</v>
      </c>
    </row>
    <row r="486" spans="2:11" x14ac:dyDescent="0.2">
      <c r="B486" s="56">
        <v>43284</v>
      </c>
      <c r="C486" s="73" t="s">
        <v>1693</v>
      </c>
      <c r="D486" s="74">
        <v>11</v>
      </c>
      <c r="E486" s="51" t="s">
        <v>1082</v>
      </c>
      <c r="F486" s="88"/>
      <c r="G486" s="51" t="s">
        <v>1094</v>
      </c>
      <c r="H486" s="88"/>
      <c r="I486" s="77">
        <v>0.50347222222222221</v>
      </c>
      <c r="J486" s="77">
        <v>0.56874999999999998</v>
      </c>
      <c r="K486" s="57">
        <v>34</v>
      </c>
    </row>
    <row r="487" spans="2:11" x14ac:dyDescent="0.2">
      <c r="B487" s="56">
        <v>43314</v>
      </c>
      <c r="C487" s="73" t="s">
        <v>1694</v>
      </c>
      <c r="D487" s="74">
        <v>12</v>
      </c>
      <c r="E487" s="51" t="s">
        <v>1080</v>
      </c>
      <c r="F487" s="88"/>
      <c r="G487" s="51" t="s">
        <v>1093</v>
      </c>
      <c r="H487" s="88"/>
      <c r="I487" s="77">
        <v>0.46249999999999997</v>
      </c>
      <c r="J487" s="77">
        <v>0.51388888888888895</v>
      </c>
      <c r="K487" s="57">
        <v>14</v>
      </c>
    </row>
    <row r="488" spans="2:11" x14ac:dyDescent="0.2">
      <c r="B488" s="56">
        <v>43178</v>
      </c>
      <c r="C488" s="73" t="s">
        <v>1695</v>
      </c>
      <c r="D488" s="74">
        <v>26</v>
      </c>
      <c r="E488" s="51" t="s">
        <v>1090</v>
      </c>
      <c r="F488" s="88"/>
      <c r="G488" s="51" t="s">
        <v>1114</v>
      </c>
      <c r="H488" s="88"/>
      <c r="I488" s="77">
        <v>0.68125000000000002</v>
      </c>
      <c r="J488" s="77">
        <v>0.75</v>
      </c>
      <c r="K488" s="57">
        <v>39</v>
      </c>
    </row>
    <row r="489" spans="2:11" x14ac:dyDescent="0.2">
      <c r="B489" s="56">
        <v>43133</v>
      </c>
      <c r="C489" s="73" t="s">
        <v>1696</v>
      </c>
      <c r="D489" s="74">
        <v>27</v>
      </c>
      <c r="E489" s="51" t="s">
        <v>1081</v>
      </c>
      <c r="F489" s="88"/>
      <c r="G489" s="51" t="s">
        <v>1094</v>
      </c>
      <c r="H489" s="88"/>
      <c r="I489" s="77">
        <v>0.43402777777777773</v>
      </c>
      <c r="J489" s="77">
        <v>0.52361111111111114</v>
      </c>
      <c r="K489" s="57">
        <v>9</v>
      </c>
    </row>
    <row r="490" spans="2:11" x14ac:dyDescent="0.2">
      <c r="B490" s="56">
        <v>43161</v>
      </c>
      <c r="C490" s="73" t="s">
        <v>1697</v>
      </c>
      <c r="D490" s="74">
        <v>16</v>
      </c>
      <c r="E490" s="51" t="s">
        <v>1085</v>
      </c>
      <c r="F490" s="88"/>
      <c r="G490" s="51" t="s">
        <v>1094</v>
      </c>
      <c r="H490" s="88"/>
      <c r="I490" s="77">
        <v>0.59305555555555556</v>
      </c>
      <c r="J490" s="77">
        <v>0.66180555555555554</v>
      </c>
      <c r="K490" s="57">
        <v>39</v>
      </c>
    </row>
    <row r="491" spans="2:11" x14ac:dyDescent="0.2">
      <c r="B491" s="56">
        <v>43231</v>
      </c>
      <c r="C491" s="73" t="s">
        <v>1698</v>
      </c>
      <c r="D491" s="74">
        <v>24</v>
      </c>
      <c r="E491" s="51" t="s">
        <v>1082</v>
      </c>
      <c r="F491" s="88"/>
      <c r="G491" s="51" t="s">
        <v>1094</v>
      </c>
      <c r="H491" s="88"/>
      <c r="I491" s="77">
        <v>0.6381944444444444</v>
      </c>
      <c r="J491" s="77">
        <v>0.68333333333333324</v>
      </c>
      <c r="K491" s="57">
        <v>5</v>
      </c>
    </row>
    <row r="492" spans="2:11" x14ac:dyDescent="0.2">
      <c r="B492" s="56">
        <v>43192</v>
      </c>
      <c r="C492" s="73" t="s">
        <v>1699</v>
      </c>
      <c r="D492" s="74">
        <v>5</v>
      </c>
      <c r="E492" s="51" t="s">
        <v>1083</v>
      </c>
      <c r="F492" s="88"/>
      <c r="G492" s="51" t="s">
        <v>1094</v>
      </c>
      <c r="H492" s="88"/>
      <c r="I492" s="77">
        <v>0.40763888888888888</v>
      </c>
      <c r="J492" s="77">
        <v>0.46805555555555561</v>
      </c>
      <c r="K492" s="57">
        <v>27</v>
      </c>
    </row>
    <row r="493" spans="2:11" x14ac:dyDescent="0.2">
      <c r="B493" s="56">
        <v>43232</v>
      </c>
      <c r="C493" s="73" t="s">
        <v>1700</v>
      </c>
      <c r="D493" s="74">
        <v>10</v>
      </c>
      <c r="E493" s="51" t="s">
        <v>1077</v>
      </c>
      <c r="F493" s="88"/>
      <c r="G493" s="51" t="s">
        <v>1093</v>
      </c>
      <c r="H493" s="88"/>
      <c r="I493" s="77">
        <v>0.35069444444444442</v>
      </c>
      <c r="J493" s="77">
        <v>0.43333333333333335</v>
      </c>
      <c r="K493" s="57">
        <v>59</v>
      </c>
    </row>
    <row r="494" spans="2:11" x14ac:dyDescent="0.2">
      <c r="B494" s="56">
        <v>43226</v>
      </c>
      <c r="C494" s="73" t="s">
        <v>1701</v>
      </c>
      <c r="D494" s="74">
        <v>11</v>
      </c>
      <c r="E494" s="51" t="s">
        <v>1083</v>
      </c>
      <c r="F494" s="88"/>
      <c r="G494" s="51" t="s">
        <v>1094</v>
      </c>
      <c r="H494" s="88"/>
      <c r="I494" s="77">
        <v>0.59375</v>
      </c>
      <c r="J494" s="77">
        <v>0.6465277777777777</v>
      </c>
      <c r="K494" s="57">
        <v>16</v>
      </c>
    </row>
    <row r="495" spans="2:11" x14ac:dyDescent="0.2">
      <c r="B495" s="56">
        <v>43150</v>
      </c>
      <c r="C495" s="73" t="s">
        <v>1702</v>
      </c>
      <c r="D495" s="74">
        <v>28</v>
      </c>
      <c r="E495" s="51" t="s">
        <v>1072</v>
      </c>
      <c r="F495" s="88"/>
      <c r="G495" s="51" t="s">
        <v>1092</v>
      </c>
      <c r="H495" s="88"/>
      <c r="I495" s="77">
        <v>0.43611111111111112</v>
      </c>
      <c r="J495" s="77">
        <v>0.47430555555555554</v>
      </c>
      <c r="K495" s="57">
        <v>55</v>
      </c>
    </row>
    <row r="496" spans="2:11" x14ac:dyDescent="0.2">
      <c r="B496" s="56">
        <v>43278</v>
      </c>
      <c r="C496" s="73" t="s">
        <v>1703</v>
      </c>
      <c r="D496" s="74">
        <v>18</v>
      </c>
      <c r="E496" s="51" t="s">
        <v>1085</v>
      </c>
      <c r="F496" s="88"/>
      <c r="G496" s="51" t="s">
        <v>1094</v>
      </c>
      <c r="H496" s="88"/>
      <c r="I496" s="77">
        <v>0.34930555555555554</v>
      </c>
      <c r="J496" s="77">
        <v>0.41736111111111107</v>
      </c>
      <c r="K496" s="57">
        <v>38</v>
      </c>
    </row>
    <row r="497" spans="2:11" x14ac:dyDescent="0.2">
      <c r="B497" s="56">
        <v>43310</v>
      </c>
      <c r="C497" s="73" t="s">
        <v>1704</v>
      </c>
      <c r="D497" s="74">
        <v>26</v>
      </c>
      <c r="E497" s="51" t="s">
        <v>1075</v>
      </c>
      <c r="F497" s="88"/>
      <c r="G497" s="51" t="s">
        <v>1092</v>
      </c>
      <c r="H497" s="88"/>
      <c r="I497" s="77">
        <v>0.65763888888888888</v>
      </c>
      <c r="J497" s="77">
        <v>0.69166666666666676</v>
      </c>
      <c r="K497" s="57">
        <v>49</v>
      </c>
    </row>
    <row r="498" spans="2:11" x14ac:dyDescent="0.2">
      <c r="B498" s="56">
        <v>43146</v>
      </c>
      <c r="C498" s="73" t="s">
        <v>1705</v>
      </c>
      <c r="D498" s="74">
        <v>18</v>
      </c>
      <c r="E498" s="51" t="s">
        <v>1078</v>
      </c>
      <c r="F498" s="88"/>
      <c r="G498" s="51" t="s">
        <v>1093</v>
      </c>
      <c r="H498" s="88"/>
      <c r="I498" s="77">
        <v>0.50347222222222221</v>
      </c>
      <c r="J498" s="77">
        <v>0.55069444444444449</v>
      </c>
      <c r="K498" s="57">
        <v>8</v>
      </c>
    </row>
    <row r="499" spans="2:11" x14ac:dyDescent="0.2">
      <c r="B499" s="56">
        <v>43255</v>
      </c>
      <c r="C499" s="73" t="s">
        <v>1706</v>
      </c>
      <c r="D499" s="74">
        <v>14</v>
      </c>
      <c r="E499" s="51" t="s">
        <v>1080</v>
      </c>
      <c r="F499" s="88"/>
      <c r="G499" s="51" t="s">
        <v>1093</v>
      </c>
      <c r="H499" s="88"/>
      <c r="I499" s="77">
        <v>0.52500000000000002</v>
      </c>
      <c r="J499" s="77">
        <v>0.56041666666666667</v>
      </c>
      <c r="K499" s="57">
        <v>51</v>
      </c>
    </row>
    <row r="500" spans="2:11" x14ac:dyDescent="0.2">
      <c r="B500" s="56">
        <v>43146</v>
      </c>
      <c r="C500" s="73" t="s">
        <v>1707</v>
      </c>
      <c r="D500" s="74">
        <v>14</v>
      </c>
      <c r="E500" s="51" t="s">
        <v>1077</v>
      </c>
      <c r="F500" s="88"/>
      <c r="G500" s="51" t="s">
        <v>1093</v>
      </c>
      <c r="H500" s="88"/>
      <c r="I500" s="77">
        <v>0.51527777777777783</v>
      </c>
      <c r="J500" s="77">
        <v>0.55763888888888891</v>
      </c>
      <c r="K500" s="57">
        <v>1</v>
      </c>
    </row>
    <row r="501" spans="2:11" x14ac:dyDescent="0.2">
      <c r="B501" s="56">
        <v>43244</v>
      </c>
      <c r="C501" s="73" t="s">
        <v>1708</v>
      </c>
      <c r="D501" s="74">
        <v>6</v>
      </c>
      <c r="E501" s="51" t="s">
        <v>1080</v>
      </c>
      <c r="F501" s="88"/>
      <c r="G501" s="51" t="s">
        <v>1093</v>
      </c>
      <c r="H501" s="88"/>
      <c r="I501" s="77">
        <v>0.37847222222222227</v>
      </c>
      <c r="J501" s="77">
        <v>0.47430555555555554</v>
      </c>
      <c r="K501" s="57">
        <v>18</v>
      </c>
    </row>
    <row r="502" spans="2:11" x14ac:dyDescent="0.2">
      <c r="B502" s="56">
        <v>43326</v>
      </c>
      <c r="C502" s="73" t="s">
        <v>1709</v>
      </c>
      <c r="D502" s="74">
        <v>29</v>
      </c>
      <c r="E502" s="51" t="s">
        <v>1090</v>
      </c>
      <c r="F502" s="88"/>
      <c r="G502" s="51" t="s">
        <v>1114</v>
      </c>
      <c r="H502" s="88"/>
      <c r="I502" s="77">
        <v>0.70000000000000007</v>
      </c>
      <c r="J502" s="77">
        <v>0.78611111111111109</v>
      </c>
      <c r="K502" s="57">
        <v>4</v>
      </c>
    </row>
    <row r="503" spans="2:11" x14ac:dyDescent="0.2">
      <c r="B503" s="56">
        <v>43259</v>
      </c>
      <c r="C503" s="73" t="s">
        <v>1710</v>
      </c>
      <c r="D503" s="74">
        <v>28</v>
      </c>
      <c r="E503" s="51" t="s">
        <v>1075</v>
      </c>
      <c r="F503" s="88"/>
      <c r="G503" s="51" t="s">
        <v>1092</v>
      </c>
      <c r="H503" s="88"/>
      <c r="I503" s="77">
        <v>0.7319444444444444</v>
      </c>
      <c r="J503" s="77">
        <v>0.83611111111111114</v>
      </c>
      <c r="K503" s="57">
        <v>30</v>
      </c>
    </row>
    <row r="504" spans="2:11" x14ac:dyDescent="0.2">
      <c r="B504" s="56">
        <v>43331</v>
      </c>
      <c r="C504" s="73" t="s">
        <v>1711</v>
      </c>
      <c r="D504" s="74">
        <v>24</v>
      </c>
      <c r="E504" s="51" t="s">
        <v>1083</v>
      </c>
      <c r="F504" s="88"/>
      <c r="G504" s="51" t="s">
        <v>1094</v>
      </c>
      <c r="H504" s="88"/>
      <c r="I504" s="77">
        <v>0.36249999999999999</v>
      </c>
      <c r="J504" s="77">
        <v>0.39027777777777778</v>
      </c>
      <c r="K504" s="57">
        <v>40</v>
      </c>
    </row>
    <row r="505" spans="2:11" x14ac:dyDescent="0.2">
      <c r="B505" s="56">
        <v>43243</v>
      </c>
      <c r="C505" s="73" t="s">
        <v>1712</v>
      </c>
      <c r="D505" s="74">
        <v>9</v>
      </c>
      <c r="E505" s="51" t="s">
        <v>1071</v>
      </c>
      <c r="F505" s="88"/>
      <c r="G505" s="51" t="s">
        <v>1092</v>
      </c>
      <c r="H505" s="88"/>
      <c r="I505" s="77">
        <v>0.5756944444444444</v>
      </c>
      <c r="J505" s="77">
        <v>0.65763888888888888</v>
      </c>
      <c r="K505" s="57">
        <v>58</v>
      </c>
    </row>
    <row r="506" spans="2:11" x14ac:dyDescent="0.2">
      <c r="B506" s="56">
        <v>43324</v>
      </c>
      <c r="C506" s="73" t="s">
        <v>1713</v>
      </c>
      <c r="D506" s="74">
        <v>5</v>
      </c>
      <c r="E506" s="51" t="s">
        <v>1077</v>
      </c>
      <c r="F506" s="88"/>
      <c r="G506" s="51" t="s">
        <v>1093</v>
      </c>
      <c r="H506" s="88"/>
      <c r="I506" s="77">
        <v>0.62986111111111109</v>
      </c>
      <c r="J506" s="77">
        <v>0.68958333333333333</v>
      </c>
      <c r="K506" s="57">
        <v>26</v>
      </c>
    </row>
    <row r="507" spans="2:11" x14ac:dyDescent="0.2">
      <c r="B507" s="56">
        <v>43331</v>
      </c>
      <c r="C507" s="73" t="s">
        <v>1714</v>
      </c>
      <c r="D507" s="74">
        <v>25</v>
      </c>
      <c r="E507" s="51" t="s">
        <v>1083</v>
      </c>
      <c r="F507" s="88"/>
      <c r="G507" s="51" t="s">
        <v>1094</v>
      </c>
      <c r="H507" s="88"/>
      <c r="I507" s="77">
        <v>0.47430555555555554</v>
      </c>
      <c r="J507" s="77">
        <v>0.54236111111111107</v>
      </c>
      <c r="K507" s="57">
        <v>38</v>
      </c>
    </row>
    <row r="508" spans="2:11" x14ac:dyDescent="0.2">
      <c r="B508" s="56">
        <v>43336</v>
      </c>
      <c r="C508" s="73" t="s">
        <v>1715</v>
      </c>
      <c r="D508" s="74">
        <v>5</v>
      </c>
      <c r="E508" s="51" t="s">
        <v>1076</v>
      </c>
      <c r="F508" s="88"/>
      <c r="G508" s="51" t="s">
        <v>1093</v>
      </c>
      <c r="H508" s="88"/>
      <c r="I508" s="77">
        <v>0.50416666666666665</v>
      </c>
      <c r="J508" s="77">
        <v>0.57013888888888886</v>
      </c>
      <c r="K508" s="57">
        <v>35</v>
      </c>
    </row>
    <row r="509" spans="2:11" x14ac:dyDescent="0.2">
      <c r="B509" s="56">
        <v>43167</v>
      </c>
      <c r="C509" s="73" t="s">
        <v>1716</v>
      </c>
      <c r="D509" s="74">
        <v>20</v>
      </c>
      <c r="E509" s="51" t="s">
        <v>1076</v>
      </c>
      <c r="F509" s="88"/>
      <c r="G509" s="51" t="s">
        <v>1093</v>
      </c>
      <c r="H509" s="88"/>
      <c r="I509" s="77">
        <v>0.35486111111111113</v>
      </c>
      <c r="J509" s="77">
        <v>0.38541666666666669</v>
      </c>
      <c r="K509" s="57">
        <v>44</v>
      </c>
    </row>
    <row r="510" spans="2:11" x14ac:dyDescent="0.2">
      <c r="B510" s="56">
        <v>43128</v>
      </c>
      <c r="C510" s="73" t="s">
        <v>1717</v>
      </c>
      <c r="D510" s="74">
        <v>24</v>
      </c>
      <c r="E510" s="51" t="s">
        <v>1072</v>
      </c>
      <c r="F510" s="88"/>
      <c r="G510" s="51" t="s">
        <v>1092</v>
      </c>
      <c r="H510" s="88"/>
      <c r="I510" s="77">
        <v>0.4284722222222222</v>
      </c>
      <c r="J510" s="77">
        <v>0.52430555555555558</v>
      </c>
      <c r="K510" s="57">
        <v>18</v>
      </c>
    </row>
    <row r="511" spans="2:11" x14ac:dyDescent="0.2">
      <c r="B511" s="56">
        <v>43335</v>
      </c>
      <c r="C511" s="73" t="s">
        <v>1718</v>
      </c>
      <c r="D511" s="74">
        <v>17</v>
      </c>
      <c r="E511" s="51" t="s">
        <v>1077</v>
      </c>
      <c r="F511" s="88"/>
      <c r="G511" s="51" t="s">
        <v>1093</v>
      </c>
      <c r="H511" s="88"/>
      <c r="I511" s="77">
        <v>0.47152777777777777</v>
      </c>
      <c r="J511" s="77">
        <v>0.50902777777777775</v>
      </c>
      <c r="K511" s="57">
        <v>54</v>
      </c>
    </row>
    <row r="512" spans="2:11" x14ac:dyDescent="0.2">
      <c r="B512" s="56">
        <v>43187</v>
      </c>
      <c r="C512" s="73" t="s">
        <v>1719</v>
      </c>
      <c r="D512" s="74">
        <v>23</v>
      </c>
      <c r="E512" s="51" t="s">
        <v>1071</v>
      </c>
      <c r="F512" s="88"/>
      <c r="G512" s="51" t="s">
        <v>1092</v>
      </c>
      <c r="H512" s="88"/>
      <c r="I512" s="77">
        <v>0.61805555555555558</v>
      </c>
      <c r="J512" s="77">
        <v>0.7104166666666667</v>
      </c>
      <c r="K512" s="57">
        <v>13</v>
      </c>
    </row>
    <row r="513" spans="2:11" x14ac:dyDescent="0.2">
      <c r="B513" s="56">
        <v>43275</v>
      </c>
      <c r="C513" s="73" t="s">
        <v>1720</v>
      </c>
      <c r="D513" s="74">
        <v>10</v>
      </c>
      <c r="E513" s="51" t="s">
        <v>1074</v>
      </c>
      <c r="F513" s="88"/>
      <c r="G513" s="51" t="s">
        <v>1092</v>
      </c>
      <c r="H513" s="88"/>
      <c r="I513" s="77">
        <v>0.33819444444444446</v>
      </c>
      <c r="J513" s="77">
        <v>0.35416666666666669</v>
      </c>
      <c r="K513" s="57">
        <v>23</v>
      </c>
    </row>
    <row r="514" spans="2:11" x14ac:dyDescent="0.2">
      <c r="B514" s="56">
        <v>43144</v>
      </c>
      <c r="C514" s="73" t="s">
        <v>1721</v>
      </c>
      <c r="D514" s="74">
        <v>12</v>
      </c>
      <c r="E514" s="51" t="s">
        <v>1085</v>
      </c>
      <c r="F514" s="88"/>
      <c r="G514" s="51" t="s">
        <v>1094</v>
      </c>
      <c r="H514" s="88"/>
      <c r="I514" s="77">
        <v>0.56805555555555554</v>
      </c>
      <c r="J514" s="77">
        <v>0.59305555555555556</v>
      </c>
      <c r="K514" s="57">
        <v>36</v>
      </c>
    </row>
    <row r="515" spans="2:11" x14ac:dyDescent="0.2">
      <c r="B515" s="56">
        <v>43182</v>
      </c>
      <c r="C515" s="73" t="s">
        <v>1722</v>
      </c>
      <c r="D515" s="74">
        <v>29</v>
      </c>
      <c r="E515" s="51" t="s">
        <v>1084</v>
      </c>
      <c r="F515" s="88"/>
      <c r="G515" s="51" t="s">
        <v>1094</v>
      </c>
      <c r="H515" s="88"/>
      <c r="I515" s="77">
        <v>0.60902777777777783</v>
      </c>
      <c r="J515" s="77">
        <v>0.69236111111111109</v>
      </c>
      <c r="K515" s="57">
        <v>0</v>
      </c>
    </row>
    <row r="516" spans="2:11" x14ac:dyDescent="0.2">
      <c r="B516" s="56">
        <v>43251</v>
      </c>
      <c r="C516" s="73" t="s">
        <v>1723</v>
      </c>
      <c r="D516" s="74">
        <v>14</v>
      </c>
      <c r="E516" s="51" t="s">
        <v>1080</v>
      </c>
      <c r="F516" s="88"/>
      <c r="G516" s="51" t="s">
        <v>1093</v>
      </c>
      <c r="H516" s="88"/>
      <c r="I516" s="77">
        <v>0.50416666666666665</v>
      </c>
      <c r="J516" s="77">
        <v>0.56111111111111112</v>
      </c>
      <c r="K516" s="57">
        <v>22</v>
      </c>
    </row>
    <row r="517" spans="2:11" x14ac:dyDescent="0.2">
      <c r="B517" s="56">
        <v>43197</v>
      </c>
      <c r="C517" s="73" t="s">
        <v>1724</v>
      </c>
      <c r="D517" s="74">
        <v>8</v>
      </c>
      <c r="E517" s="51" t="s">
        <v>1089</v>
      </c>
      <c r="F517" s="88"/>
      <c r="G517" s="51" t="s">
        <v>1114</v>
      </c>
      <c r="H517" s="88"/>
      <c r="I517" s="77">
        <v>0.4777777777777778</v>
      </c>
      <c r="J517" s="77">
        <v>0.5805555555555556</v>
      </c>
      <c r="K517" s="57">
        <v>28</v>
      </c>
    </row>
    <row r="518" spans="2:11" x14ac:dyDescent="0.2">
      <c r="B518" s="56">
        <v>43223</v>
      </c>
      <c r="C518" s="73" t="s">
        <v>1725</v>
      </c>
      <c r="D518" s="74">
        <v>26</v>
      </c>
      <c r="E518" s="51" t="s">
        <v>1085</v>
      </c>
      <c r="F518" s="88"/>
      <c r="G518" s="51" t="s">
        <v>1094</v>
      </c>
      <c r="H518" s="88"/>
      <c r="I518" s="77">
        <v>0.61597222222222225</v>
      </c>
      <c r="J518" s="77">
        <v>0.6347222222222223</v>
      </c>
      <c r="K518" s="57">
        <v>27</v>
      </c>
    </row>
    <row r="519" spans="2:11" x14ac:dyDescent="0.2">
      <c r="B519" s="56">
        <v>43257</v>
      </c>
      <c r="C519" s="73" t="s">
        <v>1726</v>
      </c>
      <c r="D519" s="74">
        <v>9</v>
      </c>
      <c r="E519" s="51" t="s">
        <v>1074</v>
      </c>
      <c r="F519" s="88"/>
      <c r="G519" s="51" t="s">
        <v>1092</v>
      </c>
      <c r="H519" s="88"/>
      <c r="I519" s="77">
        <v>0.67291666666666661</v>
      </c>
      <c r="J519" s="77">
        <v>0.75208333333333333</v>
      </c>
      <c r="K519" s="57">
        <v>54</v>
      </c>
    </row>
    <row r="520" spans="2:11" x14ac:dyDescent="0.2">
      <c r="B520" s="56">
        <v>43126</v>
      </c>
      <c r="C520" s="73" t="s">
        <v>1727</v>
      </c>
      <c r="D520" s="74">
        <v>20</v>
      </c>
      <c r="E520" s="51" t="s">
        <v>1080</v>
      </c>
      <c r="F520" s="88"/>
      <c r="G520" s="51" t="s">
        <v>1093</v>
      </c>
      <c r="H520" s="88"/>
      <c r="I520" s="77">
        <v>0.36180555555555555</v>
      </c>
      <c r="J520" s="77">
        <v>0.37291666666666662</v>
      </c>
      <c r="K520" s="57">
        <v>16</v>
      </c>
    </row>
    <row r="521" spans="2:11" x14ac:dyDescent="0.2">
      <c r="B521" s="56">
        <v>43318</v>
      </c>
      <c r="C521" s="73" t="s">
        <v>1728</v>
      </c>
      <c r="D521" s="74">
        <v>13</v>
      </c>
      <c r="E521" s="51" t="s">
        <v>1076</v>
      </c>
      <c r="F521" s="88"/>
      <c r="G521" s="51" t="s">
        <v>1093</v>
      </c>
      <c r="H521" s="88"/>
      <c r="I521" s="77">
        <v>0.6020833333333333</v>
      </c>
      <c r="J521" s="77">
        <v>0.65347222222222223</v>
      </c>
      <c r="K521" s="57">
        <v>14</v>
      </c>
    </row>
    <row r="522" spans="2:11" x14ac:dyDescent="0.2">
      <c r="B522" s="56">
        <v>43134</v>
      </c>
      <c r="C522" s="73" t="s">
        <v>1729</v>
      </c>
      <c r="D522" s="74">
        <v>14</v>
      </c>
      <c r="E522" s="51" t="s">
        <v>1081</v>
      </c>
      <c r="F522" s="88"/>
      <c r="G522" s="51" t="s">
        <v>1094</v>
      </c>
      <c r="H522" s="88"/>
      <c r="I522" s="77">
        <v>0.72152777777777777</v>
      </c>
      <c r="J522" s="77">
        <v>0.81458333333333333</v>
      </c>
      <c r="K522" s="57">
        <v>14</v>
      </c>
    </row>
    <row r="523" spans="2:11" x14ac:dyDescent="0.2">
      <c r="B523" s="56">
        <v>43189</v>
      </c>
      <c r="C523" s="73" t="s">
        <v>1730</v>
      </c>
      <c r="D523" s="74">
        <v>11</v>
      </c>
      <c r="E523" s="51" t="s">
        <v>1081</v>
      </c>
      <c r="F523" s="88"/>
      <c r="G523" s="51" t="s">
        <v>1094</v>
      </c>
      <c r="H523" s="88"/>
      <c r="I523" s="77">
        <v>0.3444444444444445</v>
      </c>
      <c r="J523" s="77">
        <v>0.39374999999999999</v>
      </c>
      <c r="K523" s="57">
        <v>11</v>
      </c>
    </row>
    <row r="524" spans="2:11" x14ac:dyDescent="0.2">
      <c r="B524" s="56">
        <v>43320</v>
      </c>
      <c r="C524" s="73" t="s">
        <v>1731</v>
      </c>
      <c r="D524" s="74">
        <v>17</v>
      </c>
      <c r="E524" s="51" t="s">
        <v>1071</v>
      </c>
      <c r="F524" s="88"/>
      <c r="G524" s="51" t="s">
        <v>1092</v>
      </c>
      <c r="H524" s="88"/>
      <c r="I524" s="77">
        <v>0.47361111111111115</v>
      </c>
      <c r="J524" s="77">
        <v>0.54652777777777783</v>
      </c>
      <c r="K524" s="57">
        <v>45</v>
      </c>
    </row>
    <row r="526" spans="2:11" ht="12.75" thickBot="1" x14ac:dyDescent="0.25"/>
    <row r="527" spans="2:11" ht="12.75" thickBot="1" x14ac:dyDescent="0.25">
      <c r="B527" s="46" t="s">
        <v>1105</v>
      </c>
      <c r="F527" s="78">
        <f>AVERAGE(K478:K524)</f>
        <v>30.319148936170212</v>
      </c>
      <c r="G527" s="42" t="s">
        <v>1106</v>
      </c>
    </row>
    <row r="529" spans="2:12" x14ac:dyDescent="0.2">
      <c r="B529" s="23" t="s">
        <v>1107</v>
      </c>
    </row>
    <row r="531" spans="2:12" ht="24" x14ac:dyDescent="0.2">
      <c r="B531" s="167" t="s">
        <v>1108</v>
      </c>
      <c r="C531" s="168"/>
      <c r="D531" s="22" t="s">
        <v>1109</v>
      </c>
      <c r="E531" s="22" t="s">
        <v>1102</v>
      </c>
      <c r="F531" s="22" t="s">
        <v>1116</v>
      </c>
      <c r="L531" s="23" t="s">
        <v>41</v>
      </c>
    </row>
    <row r="532" spans="2:12" x14ac:dyDescent="0.2">
      <c r="B532" s="149" t="s">
        <v>1071</v>
      </c>
      <c r="C532" s="150"/>
      <c r="D532" s="57">
        <f>COUNTIFS($E$478:$E$524,$B532)</f>
        <v>3</v>
      </c>
      <c r="E532" s="80">
        <f>IFERROR(AVERAGEIFS($K$478:$K$524,$E$478:$E$524,$B532),"")</f>
        <v>38.666666666666664</v>
      </c>
      <c r="F532" s="57">
        <f t="shared" ref="F532:F551" si="18">IFERROR(RANK(E532,$E$532:$E$551,1),"")</f>
        <v>15</v>
      </c>
      <c r="L532" s="5"/>
    </row>
    <row r="533" spans="2:12" x14ac:dyDescent="0.2">
      <c r="B533" s="149" t="s">
        <v>1072</v>
      </c>
      <c r="C533" s="150"/>
      <c r="D533" s="57">
        <f t="shared" ref="D533:D551" si="19">COUNTIFS($E$478:$E$524,$B533)</f>
        <v>2</v>
      </c>
      <c r="E533" s="80">
        <f t="shared" ref="E533:E551" si="20">IFERROR(AVERAGEIFS($K$478:$K$524,$E$478:$E$524,$B533),"")</f>
        <v>36.5</v>
      </c>
      <c r="F533" s="57">
        <f t="shared" si="18"/>
        <v>12</v>
      </c>
      <c r="L533" s="14" t="s">
        <v>1034</v>
      </c>
    </row>
    <row r="534" spans="2:12" x14ac:dyDescent="0.2">
      <c r="B534" s="149" t="s">
        <v>1073</v>
      </c>
      <c r="C534" s="150"/>
      <c r="D534" s="57">
        <f t="shared" si="19"/>
        <v>1</v>
      </c>
      <c r="E534" s="80">
        <f t="shared" si="20"/>
        <v>44</v>
      </c>
      <c r="F534" s="57">
        <f t="shared" si="18"/>
        <v>16</v>
      </c>
      <c r="L534" s="14" t="s">
        <v>1110</v>
      </c>
    </row>
    <row r="535" spans="2:12" x14ac:dyDescent="0.2">
      <c r="B535" s="149" t="s">
        <v>1074</v>
      </c>
      <c r="C535" s="150"/>
      <c r="D535" s="57">
        <f t="shared" si="19"/>
        <v>2</v>
      </c>
      <c r="E535" s="80">
        <f t="shared" si="20"/>
        <v>38.5</v>
      </c>
      <c r="F535" s="57">
        <f t="shared" si="18"/>
        <v>14</v>
      </c>
      <c r="L535" s="14" t="s">
        <v>1117</v>
      </c>
    </row>
    <row r="536" spans="2:12" x14ac:dyDescent="0.2">
      <c r="B536" s="149" t="s">
        <v>1075</v>
      </c>
      <c r="C536" s="150"/>
      <c r="D536" s="57">
        <f t="shared" si="19"/>
        <v>3</v>
      </c>
      <c r="E536" s="80">
        <f t="shared" si="20"/>
        <v>37.666666666666664</v>
      </c>
      <c r="F536" s="57">
        <f t="shared" si="18"/>
        <v>13</v>
      </c>
    </row>
    <row r="537" spans="2:12" x14ac:dyDescent="0.2">
      <c r="B537" s="149" t="s">
        <v>1076</v>
      </c>
      <c r="C537" s="150"/>
      <c r="D537" s="57">
        <f t="shared" si="19"/>
        <v>4</v>
      </c>
      <c r="E537" s="80">
        <f t="shared" si="20"/>
        <v>32.75</v>
      </c>
      <c r="F537" s="57">
        <f t="shared" si="18"/>
        <v>9</v>
      </c>
    </row>
    <row r="538" spans="2:12" x14ac:dyDescent="0.2">
      <c r="B538" s="149" t="s">
        <v>1077</v>
      </c>
      <c r="C538" s="150"/>
      <c r="D538" s="57">
        <f t="shared" si="19"/>
        <v>6</v>
      </c>
      <c r="E538" s="80">
        <f t="shared" si="20"/>
        <v>31.666666666666668</v>
      </c>
      <c r="F538" s="57">
        <f t="shared" si="18"/>
        <v>8</v>
      </c>
    </row>
    <row r="539" spans="2:12" x14ac:dyDescent="0.2">
      <c r="B539" s="149" t="s">
        <v>1078</v>
      </c>
      <c r="C539" s="150"/>
      <c r="D539" s="57">
        <f t="shared" si="19"/>
        <v>1</v>
      </c>
      <c r="E539" s="80">
        <f t="shared" si="20"/>
        <v>8</v>
      </c>
      <c r="F539" s="57">
        <f t="shared" si="18"/>
        <v>2</v>
      </c>
    </row>
    <row r="540" spans="2:12" x14ac:dyDescent="0.2">
      <c r="B540" s="149" t="s">
        <v>1079</v>
      </c>
      <c r="C540" s="150"/>
      <c r="D540" s="57">
        <f t="shared" si="19"/>
        <v>0</v>
      </c>
      <c r="E540" s="80" t="str">
        <f t="shared" si="20"/>
        <v/>
      </c>
      <c r="F540" s="57" t="str">
        <f t="shared" si="18"/>
        <v/>
      </c>
    </row>
    <row r="541" spans="2:12" x14ac:dyDescent="0.2">
      <c r="B541" s="149" t="s">
        <v>1080</v>
      </c>
      <c r="C541" s="150"/>
      <c r="D541" s="57">
        <f t="shared" si="19"/>
        <v>5</v>
      </c>
      <c r="E541" s="80">
        <f t="shared" si="20"/>
        <v>24.2</v>
      </c>
      <c r="F541" s="57">
        <f t="shared" si="18"/>
        <v>5</v>
      </c>
    </row>
    <row r="542" spans="2:12" x14ac:dyDescent="0.2">
      <c r="B542" s="149" t="s">
        <v>1081</v>
      </c>
      <c r="C542" s="150"/>
      <c r="D542" s="57">
        <f t="shared" si="19"/>
        <v>4</v>
      </c>
      <c r="E542" s="80">
        <f t="shared" si="20"/>
        <v>21.5</v>
      </c>
      <c r="F542" s="57">
        <f t="shared" si="18"/>
        <v>3</v>
      </c>
    </row>
    <row r="543" spans="2:12" x14ac:dyDescent="0.2">
      <c r="B543" s="149" t="s">
        <v>1082</v>
      </c>
      <c r="C543" s="150"/>
      <c r="D543" s="57">
        <f t="shared" si="19"/>
        <v>4</v>
      </c>
      <c r="E543" s="80">
        <f t="shared" si="20"/>
        <v>33.5</v>
      </c>
      <c r="F543" s="57">
        <f t="shared" si="18"/>
        <v>10</v>
      </c>
    </row>
    <row r="544" spans="2:12" x14ac:dyDescent="0.2">
      <c r="B544" s="149" t="s">
        <v>1083</v>
      </c>
      <c r="C544" s="150"/>
      <c r="D544" s="57">
        <f t="shared" si="19"/>
        <v>4</v>
      </c>
      <c r="E544" s="80">
        <f t="shared" si="20"/>
        <v>30.25</v>
      </c>
      <c r="F544" s="57">
        <f t="shared" si="18"/>
        <v>7</v>
      </c>
    </row>
    <row r="545" spans="2:12" x14ac:dyDescent="0.2">
      <c r="B545" s="149" t="s">
        <v>1084</v>
      </c>
      <c r="C545" s="150"/>
      <c r="D545" s="57">
        <f t="shared" si="19"/>
        <v>1</v>
      </c>
      <c r="E545" s="80">
        <f t="shared" si="20"/>
        <v>0</v>
      </c>
      <c r="F545" s="57">
        <f t="shared" si="18"/>
        <v>1</v>
      </c>
    </row>
    <row r="546" spans="2:12" x14ac:dyDescent="0.2">
      <c r="B546" s="149" t="s">
        <v>1085</v>
      </c>
      <c r="C546" s="150"/>
      <c r="D546" s="57">
        <f t="shared" si="19"/>
        <v>4</v>
      </c>
      <c r="E546" s="80">
        <f t="shared" si="20"/>
        <v>35</v>
      </c>
      <c r="F546" s="57">
        <f t="shared" si="18"/>
        <v>11</v>
      </c>
    </row>
    <row r="547" spans="2:12" x14ac:dyDescent="0.2">
      <c r="B547" s="149" t="s">
        <v>1086</v>
      </c>
      <c r="C547" s="150"/>
      <c r="D547" s="57">
        <f t="shared" si="19"/>
        <v>0</v>
      </c>
      <c r="E547" s="80" t="str">
        <f t="shared" si="20"/>
        <v/>
      </c>
      <c r="F547" s="57" t="str">
        <f t="shared" si="18"/>
        <v/>
      </c>
    </row>
    <row r="548" spans="2:12" x14ac:dyDescent="0.2">
      <c r="B548" s="149" t="s">
        <v>1087</v>
      </c>
      <c r="C548" s="150"/>
      <c r="D548" s="57">
        <f t="shared" si="19"/>
        <v>0</v>
      </c>
      <c r="E548" s="80" t="str">
        <f t="shared" si="20"/>
        <v/>
      </c>
      <c r="F548" s="57" t="str">
        <f t="shared" si="18"/>
        <v/>
      </c>
    </row>
    <row r="549" spans="2:12" x14ac:dyDescent="0.2">
      <c r="B549" s="149" t="s">
        <v>1088</v>
      </c>
      <c r="C549" s="150"/>
      <c r="D549" s="57">
        <f t="shared" si="19"/>
        <v>0</v>
      </c>
      <c r="E549" s="80" t="str">
        <f t="shared" si="20"/>
        <v/>
      </c>
      <c r="F549" s="57" t="str">
        <f t="shared" si="18"/>
        <v/>
      </c>
    </row>
    <row r="550" spans="2:12" x14ac:dyDescent="0.2">
      <c r="B550" s="149" t="s">
        <v>1089</v>
      </c>
      <c r="C550" s="150"/>
      <c r="D550" s="57">
        <f t="shared" si="19"/>
        <v>1</v>
      </c>
      <c r="E550" s="80">
        <f t="shared" si="20"/>
        <v>28</v>
      </c>
      <c r="F550" s="57">
        <f t="shared" si="18"/>
        <v>6</v>
      </c>
    </row>
    <row r="551" spans="2:12" x14ac:dyDescent="0.2">
      <c r="B551" s="149" t="s">
        <v>1090</v>
      </c>
      <c r="C551" s="150"/>
      <c r="D551" s="57">
        <f t="shared" si="19"/>
        <v>2</v>
      </c>
      <c r="E551" s="80">
        <f t="shared" si="20"/>
        <v>21.5</v>
      </c>
      <c r="F551" s="57">
        <f t="shared" si="18"/>
        <v>3</v>
      </c>
    </row>
    <row r="553" spans="2:12" x14ac:dyDescent="0.2">
      <c r="C553" s="46" t="s">
        <v>1111</v>
      </c>
      <c r="D553" s="79">
        <f>SUM(D532:D552)</f>
        <v>47</v>
      </c>
      <c r="E553" s="133">
        <f>AVERAGE(E532:E551)</f>
        <v>28.856249999999999</v>
      </c>
    </row>
    <row r="555" spans="2:12" x14ac:dyDescent="0.2">
      <c r="B555" s="23" t="s">
        <v>1112</v>
      </c>
      <c r="L555" s="14" t="s">
        <v>1034</v>
      </c>
    </row>
    <row r="556" spans="2:12" x14ac:dyDescent="0.2">
      <c r="L556" s="14" t="s">
        <v>1110</v>
      </c>
    </row>
    <row r="557" spans="2:12" ht="24" x14ac:dyDescent="0.2">
      <c r="B557" s="167" t="s">
        <v>1113</v>
      </c>
      <c r="C557" s="168"/>
      <c r="D557" s="22" t="s">
        <v>1109</v>
      </c>
      <c r="E557" s="22" t="s">
        <v>1102</v>
      </c>
      <c r="F557" s="22" t="s">
        <v>1116</v>
      </c>
    </row>
    <row r="558" spans="2:12" x14ac:dyDescent="0.2">
      <c r="B558" s="149" t="s">
        <v>1092</v>
      </c>
      <c r="C558" s="150"/>
      <c r="D558" s="57">
        <f>COUNTIFS($G$478:$G$524,$B558)</f>
        <v>11</v>
      </c>
      <c r="E558" s="80">
        <f>IFERROR(AVERAGEIFS($K$478:$K$524,$G$478:$G$524,$B558),"")</f>
        <v>38.454545454545453</v>
      </c>
      <c r="F558" s="57">
        <f>IFERROR(RANK(E558,$E$558:$E$562,1),"")</f>
        <v>4</v>
      </c>
    </row>
    <row r="559" spans="2:12" x14ac:dyDescent="0.2">
      <c r="B559" s="149" t="s">
        <v>1093</v>
      </c>
      <c r="C559" s="150"/>
      <c r="D559" s="57">
        <f>COUNTIFS($G$478:$G$524,$B559)</f>
        <v>16</v>
      </c>
      <c r="E559" s="80">
        <f>IFERROR(AVERAGEIFS($K$478:$K$524,$G$478:$G$524,$B559),"")</f>
        <v>28.125</v>
      </c>
      <c r="F559" s="57">
        <f>IFERROR(RANK(E559,$E$558:$E$562,1),"")</f>
        <v>2</v>
      </c>
    </row>
    <row r="560" spans="2:12" x14ac:dyDescent="0.2">
      <c r="B560" s="149" t="s">
        <v>1094</v>
      </c>
      <c r="C560" s="150"/>
      <c r="D560" s="57">
        <f>COUNTIFS($G$478:$G$524,$B560)</f>
        <v>17</v>
      </c>
      <c r="E560" s="80">
        <f>IFERROR(AVERAGEIFS($K$478:$K$524,$G$478:$G$524,$B560),"")</f>
        <v>28.294117647058822</v>
      </c>
      <c r="F560" s="57">
        <f>IFERROR(RANK(E560,$E$558:$E$562,1),"")</f>
        <v>3</v>
      </c>
    </row>
    <row r="561" spans="2:7" x14ac:dyDescent="0.2">
      <c r="B561" s="149" t="s">
        <v>1095</v>
      </c>
      <c r="C561" s="150"/>
      <c r="D561" s="57">
        <f>COUNTIFS($G$478:$G$524,$B561)</f>
        <v>0</v>
      </c>
      <c r="E561" s="80" t="str">
        <f>IFERROR(AVERAGEIFS($K$478:$K$524,$G$478:$G$524,$B561),"")</f>
        <v/>
      </c>
      <c r="F561" s="57" t="str">
        <f>IFERROR(RANK(E561,$E$558:$E$562,1),"")</f>
        <v/>
      </c>
    </row>
    <row r="562" spans="2:7" x14ac:dyDescent="0.2">
      <c r="B562" s="149" t="s">
        <v>1114</v>
      </c>
      <c r="C562" s="150"/>
      <c r="D562" s="57">
        <f>COUNTIFS($G$478:$G$524,$B562)</f>
        <v>3</v>
      </c>
      <c r="E562" s="80">
        <f>IFERROR(AVERAGEIFS($K$478:$K$524,$G$478:$G$524,$B562),"")</f>
        <v>23.666666666666668</v>
      </c>
      <c r="F562" s="57">
        <f>IFERROR(RANK(E562,$E$558:$E$562,1),"")</f>
        <v>1</v>
      </c>
    </row>
    <row r="564" spans="2:7" x14ac:dyDescent="0.2">
      <c r="C564" s="46" t="s">
        <v>1111</v>
      </c>
      <c r="D564" s="79">
        <f>SUM(D558:D563)</f>
        <v>47</v>
      </c>
      <c r="E564" s="133">
        <f>AVERAGE(E558:E562)</f>
        <v>29.635082442067738</v>
      </c>
    </row>
    <row r="566" spans="2:7" x14ac:dyDescent="0.2">
      <c r="B566" s="23" t="s">
        <v>1115</v>
      </c>
    </row>
    <row r="569" spans="2:7" ht="24" x14ac:dyDescent="0.2">
      <c r="B569" s="167" t="s">
        <v>1113</v>
      </c>
      <c r="C569" s="168"/>
      <c r="D569" s="167" t="s">
        <v>1108</v>
      </c>
      <c r="E569" s="168"/>
      <c r="F569" s="22" t="s">
        <v>1109</v>
      </c>
      <c r="G569" s="22" t="s">
        <v>1102</v>
      </c>
    </row>
    <row r="570" spans="2:7" x14ac:dyDescent="0.2">
      <c r="B570" s="149" t="s">
        <v>1092</v>
      </c>
      <c r="C570" s="150"/>
      <c r="D570" s="149" t="s">
        <v>1071</v>
      </c>
      <c r="E570" s="150"/>
      <c r="F570" s="57">
        <f>COUNTIFS($G$478:$G$524,$B570,$E$478:$E$524,$D570)</f>
        <v>3</v>
      </c>
      <c r="G570" s="80">
        <f>IFERROR(AVERAGEIFS($K$478:$K$524,$G$478:$G$524,$B570,$E$478:$E$524,$D570),"")</f>
        <v>38.666666666666664</v>
      </c>
    </row>
    <row r="571" spans="2:7" x14ac:dyDescent="0.2">
      <c r="B571" s="149" t="s">
        <v>1092</v>
      </c>
      <c r="C571" s="150"/>
      <c r="D571" s="149" t="s">
        <v>1072</v>
      </c>
      <c r="E571" s="150"/>
      <c r="F571" s="57">
        <f t="shared" ref="F571:F589" si="21">COUNTIFS($G$478:$G$524,$B571,$E$478:$E$524,$D571)</f>
        <v>2</v>
      </c>
      <c r="G571" s="80">
        <f t="shared" ref="G571:G589" si="22">IFERROR(AVERAGEIFS($K$478:$K$524,$G$478:$G$524,$B571,$E$478:$E$524,$D571),"")</f>
        <v>36.5</v>
      </c>
    </row>
    <row r="572" spans="2:7" x14ac:dyDescent="0.2">
      <c r="B572" s="149" t="s">
        <v>1092</v>
      </c>
      <c r="C572" s="150"/>
      <c r="D572" s="149" t="s">
        <v>1073</v>
      </c>
      <c r="E572" s="150"/>
      <c r="F572" s="57">
        <f t="shared" si="21"/>
        <v>1</v>
      </c>
      <c r="G572" s="80">
        <f t="shared" si="22"/>
        <v>44</v>
      </c>
    </row>
    <row r="573" spans="2:7" x14ac:dyDescent="0.2">
      <c r="B573" s="149" t="s">
        <v>1092</v>
      </c>
      <c r="C573" s="150"/>
      <c r="D573" s="149" t="s">
        <v>1074</v>
      </c>
      <c r="E573" s="150"/>
      <c r="F573" s="57">
        <f t="shared" si="21"/>
        <v>2</v>
      </c>
      <c r="G573" s="80">
        <f t="shared" si="22"/>
        <v>38.5</v>
      </c>
    </row>
    <row r="574" spans="2:7" x14ac:dyDescent="0.2">
      <c r="B574" s="149" t="s">
        <v>1092</v>
      </c>
      <c r="C574" s="150"/>
      <c r="D574" s="149" t="s">
        <v>1075</v>
      </c>
      <c r="E574" s="150"/>
      <c r="F574" s="57">
        <f t="shared" si="21"/>
        <v>3</v>
      </c>
      <c r="G574" s="80">
        <f t="shared" si="22"/>
        <v>37.666666666666664</v>
      </c>
    </row>
    <row r="575" spans="2:7" x14ac:dyDescent="0.2">
      <c r="B575" s="149" t="s">
        <v>1093</v>
      </c>
      <c r="C575" s="150"/>
      <c r="D575" s="149" t="s">
        <v>1076</v>
      </c>
      <c r="E575" s="150"/>
      <c r="F575" s="57">
        <f t="shared" si="21"/>
        <v>4</v>
      </c>
      <c r="G575" s="80">
        <f t="shared" si="22"/>
        <v>32.75</v>
      </c>
    </row>
    <row r="576" spans="2:7" x14ac:dyDescent="0.2">
      <c r="B576" s="149" t="s">
        <v>1093</v>
      </c>
      <c r="C576" s="150"/>
      <c r="D576" s="149" t="s">
        <v>1077</v>
      </c>
      <c r="E576" s="150"/>
      <c r="F576" s="57">
        <f t="shared" si="21"/>
        <v>6</v>
      </c>
      <c r="G576" s="80">
        <f t="shared" si="22"/>
        <v>31.666666666666668</v>
      </c>
    </row>
    <row r="577" spans="2:7" x14ac:dyDescent="0.2">
      <c r="B577" s="149" t="s">
        <v>1093</v>
      </c>
      <c r="C577" s="150"/>
      <c r="D577" s="149" t="s">
        <v>1078</v>
      </c>
      <c r="E577" s="150"/>
      <c r="F577" s="57">
        <f t="shared" si="21"/>
        <v>1</v>
      </c>
      <c r="G577" s="80">
        <f t="shared" si="22"/>
        <v>8</v>
      </c>
    </row>
    <row r="578" spans="2:7" x14ac:dyDescent="0.2">
      <c r="B578" s="149" t="s">
        <v>1093</v>
      </c>
      <c r="C578" s="150"/>
      <c r="D578" s="149" t="s">
        <v>1079</v>
      </c>
      <c r="E578" s="150"/>
      <c r="F578" s="57">
        <f t="shared" si="21"/>
        <v>0</v>
      </c>
      <c r="G578" s="80" t="str">
        <f t="shared" si="22"/>
        <v/>
      </c>
    </row>
    <row r="579" spans="2:7" x14ac:dyDescent="0.2">
      <c r="B579" s="149" t="s">
        <v>1093</v>
      </c>
      <c r="C579" s="150"/>
      <c r="D579" s="149" t="s">
        <v>1080</v>
      </c>
      <c r="E579" s="150"/>
      <c r="F579" s="57">
        <f t="shared" si="21"/>
        <v>5</v>
      </c>
      <c r="G579" s="80">
        <f t="shared" si="22"/>
        <v>24.2</v>
      </c>
    </row>
    <row r="580" spans="2:7" x14ac:dyDescent="0.2">
      <c r="B580" s="149" t="s">
        <v>1094</v>
      </c>
      <c r="C580" s="150"/>
      <c r="D580" s="149" t="s">
        <v>1081</v>
      </c>
      <c r="E580" s="150"/>
      <c r="F580" s="57">
        <f t="shared" si="21"/>
        <v>4</v>
      </c>
      <c r="G580" s="80">
        <f t="shared" si="22"/>
        <v>21.5</v>
      </c>
    </row>
    <row r="581" spans="2:7" x14ac:dyDescent="0.2">
      <c r="B581" s="149" t="s">
        <v>1094</v>
      </c>
      <c r="C581" s="150"/>
      <c r="D581" s="149" t="s">
        <v>1082</v>
      </c>
      <c r="E581" s="150"/>
      <c r="F581" s="57">
        <f t="shared" si="21"/>
        <v>4</v>
      </c>
      <c r="G581" s="80">
        <f t="shared" si="22"/>
        <v>33.5</v>
      </c>
    </row>
    <row r="582" spans="2:7" x14ac:dyDescent="0.2">
      <c r="B582" s="149" t="s">
        <v>1094</v>
      </c>
      <c r="C582" s="150"/>
      <c r="D582" s="149" t="s">
        <v>1083</v>
      </c>
      <c r="E582" s="150"/>
      <c r="F582" s="57">
        <f t="shared" si="21"/>
        <v>4</v>
      </c>
      <c r="G582" s="80">
        <f t="shared" si="22"/>
        <v>30.25</v>
      </c>
    </row>
    <row r="583" spans="2:7" x14ac:dyDescent="0.2">
      <c r="B583" s="149" t="s">
        <v>1094</v>
      </c>
      <c r="C583" s="150"/>
      <c r="D583" s="149" t="s">
        <v>1084</v>
      </c>
      <c r="E583" s="150"/>
      <c r="F583" s="57">
        <f t="shared" si="21"/>
        <v>1</v>
      </c>
      <c r="G583" s="80">
        <f t="shared" si="22"/>
        <v>0</v>
      </c>
    </row>
    <row r="584" spans="2:7" x14ac:dyDescent="0.2">
      <c r="B584" s="149" t="s">
        <v>1094</v>
      </c>
      <c r="C584" s="150"/>
      <c r="D584" s="149" t="s">
        <v>1085</v>
      </c>
      <c r="E584" s="150"/>
      <c r="F584" s="57">
        <f t="shared" si="21"/>
        <v>4</v>
      </c>
      <c r="G584" s="80">
        <f t="shared" si="22"/>
        <v>35</v>
      </c>
    </row>
    <row r="585" spans="2:7" x14ac:dyDescent="0.2">
      <c r="B585" s="149" t="s">
        <v>1095</v>
      </c>
      <c r="C585" s="150"/>
      <c r="D585" s="149" t="s">
        <v>1086</v>
      </c>
      <c r="E585" s="150"/>
      <c r="F585" s="57">
        <f t="shared" si="21"/>
        <v>0</v>
      </c>
      <c r="G585" s="80" t="str">
        <f t="shared" si="22"/>
        <v/>
      </c>
    </row>
    <row r="586" spans="2:7" x14ac:dyDescent="0.2">
      <c r="B586" s="149" t="s">
        <v>1095</v>
      </c>
      <c r="C586" s="150"/>
      <c r="D586" s="149" t="s">
        <v>1087</v>
      </c>
      <c r="E586" s="150"/>
      <c r="F586" s="57">
        <f t="shared" si="21"/>
        <v>0</v>
      </c>
      <c r="G586" s="80" t="str">
        <f t="shared" si="22"/>
        <v/>
      </c>
    </row>
    <row r="587" spans="2:7" x14ac:dyDescent="0.2">
      <c r="B587" s="149" t="s">
        <v>1095</v>
      </c>
      <c r="C587" s="150"/>
      <c r="D587" s="149" t="s">
        <v>1088</v>
      </c>
      <c r="E587" s="150"/>
      <c r="F587" s="57">
        <f t="shared" si="21"/>
        <v>0</v>
      </c>
      <c r="G587" s="80" t="str">
        <f t="shared" si="22"/>
        <v/>
      </c>
    </row>
    <row r="588" spans="2:7" x14ac:dyDescent="0.2">
      <c r="B588" s="149" t="s">
        <v>1114</v>
      </c>
      <c r="C588" s="150"/>
      <c r="D588" s="149" t="s">
        <v>1089</v>
      </c>
      <c r="E588" s="150"/>
      <c r="F588" s="57">
        <f t="shared" si="21"/>
        <v>1</v>
      </c>
      <c r="G588" s="80">
        <f t="shared" si="22"/>
        <v>28</v>
      </c>
    </row>
    <row r="589" spans="2:7" x14ac:dyDescent="0.2">
      <c r="B589" s="149" t="s">
        <v>1114</v>
      </c>
      <c r="C589" s="150"/>
      <c r="D589" s="149" t="s">
        <v>1090</v>
      </c>
      <c r="E589" s="150"/>
      <c r="F589" s="57">
        <f t="shared" si="21"/>
        <v>2</v>
      </c>
      <c r="G589" s="80">
        <f t="shared" si="22"/>
        <v>21.5</v>
      </c>
    </row>
    <row r="591" spans="2:7" x14ac:dyDescent="0.2">
      <c r="E591" s="46" t="s">
        <v>1111</v>
      </c>
      <c r="F591" s="79">
        <f>SUM(F570:F590)</f>
        <v>47</v>
      </c>
      <c r="G591" s="133">
        <f>AVERAGE(G570:G589)</f>
        <v>28.856249999999999</v>
      </c>
    </row>
    <row r="593" spans="2:11" x14ac:dyDescent="0.2">
      <c r="B593" s="64" t="s">
        <v>1118</v>
      </c>
    </row>
    <row r="595" spans="2:11" s="75" customFormat="1" ht="24" x14ac:dyDescent="0.25">
      <c r="B595" s="72" t="s">
        <v>984</v>
      </c>
      <c r="C595" s="72" t="s">
        <v>1097</v>
      </c>
      <c r="D595" s="72" t="s">
        <v>1315</v>
      </c>
      <c r="E595" s="167" t="s">
        <v>1098</v>
      </c>
      <c r="F595" s="168"/>
      <c r="G595" s="167" t="s">
        <v>1099</v>
      </c>
      <c r="H595" s="168"/>
      <c r="I595" s="72" t="s">
        <v>1100</v>
      </c>
      <c r="J595" s="72" t="s">
        <v>1101</v>
      </c>
      <c r="K595" s="22" t="s">
        <v>1102</v>
      </c>
    </row>
    <row r="596" spans="2:11" x14ac:dyDescent="0.2">
      <c r="B596" s="56">
        <v>43295</v>
      </c>
      <c r="C596" s="73" t="s">
        <v>1732</v>
      </c>
      <c r="D596" s="74">
        <v>16</v>
      </c>
      <c r="E596" s="51" t="s">
        <v>1076</v>
      </c>
      <c r="F596" s="88"/>
      <c r="G596" s="51" t="s">
        <v>1093</v>
      </c>
      <c r="H596" s="88"/>
      <c r="I596" s="77">
        <v>0.70000000000000007</v>
      </c>
      <c r="J596" s="77">
        <v>0.80138888888888893</v>
      </c>
      <c r="K596" s="57">
        <v>26</v>
      </c>
    </row>
    <row r="597" spans="2:11" x14ac:dyDescent="0.2">
      <c r="B597" s="56">
        <v>43133</v>
      </c>
      <c r="C597" s="73" t="s">
        <v>1733</v>
      </c>
      <c r="D597" s="74">
        <v>22</v>
      </c>
      <c r="E597" s="51" t="s">
        <v>1073</v>
      </c>
      <c r="F597" s="88"/>
      <c r="G597" s="51" t="s">
        <v>1092</v>
      </c>
      <c r="H597" s="88"/>
      <c r="I597" s="77">
        <v>0.60625000000000007</v>
      </c>
      <c r="J597" s="77">
        <v>0.67847222222222214</v>
      </c>
      <c r="K597" s="57">
        <v>44</v>
      </c>
    </row>
    <row r="598" spans="2:11" x14ac:dyDescent="0.2">
      <c r="B598" s="56">
        <v>43323</v>
      </c>
      <c r="C598" s="73" t="s">
        <v>1734</v>
      </c>
      <c r="D598" s="74">
        <v>27</v>
      </c>
      <c r="E598" s="51" t="s">
        <v>1085</v>
      </c>
      <c r="F598" s="88"/>
      <c r="G598" s="51" t="s">
        <v>1094</v>
      </c>
      <c r="H598" s="88"/>
      <c r="I598" s="77">
        <v>0.67361111111111116</v>
      </c>
      <c r="J598" s="77">
        <v>0.69444444444444453</v>
      </c>
      <c r="K598" s="57">
        <v>30</v>
      </c>
    </row>
    <row r="599" spans="2:11" x14ac:dyDescent="0.2">
      <c r="B599" s="56">
        <v>43136</v>
      </c>
      <c r="C599" s="73" t="s">
        <v>1735</v>
      </c>
      <c r="D599" s="74">
        <v>16</v>
      </c>
      <c r="E599" s="51" t="s">
        <v>1083</v>
      </c>
      <c r="F599" s="88"/>
      <c r="G599" s="51" t="s">
        <v>1094</v>
      </c>
      <c r="H599" s="88"/>
      <c r="I599" s="77">
        <v>0.69374999999999998</v>
      </c>
      <c r="J599" s="77">
        <v>0.76041666666666663</v>
      </c>
      <c r="K599" s="57">
        <v>36</v>
      </c>
    </row>
    <row r="600" spans="2:11" x14ac:dyDescent="0.2">
      <c r="B600" s="56">
        <v>43282</v>
      </c>
      <c r="C600" s="73" t="s">
        <v>1736</v>
      </c>
      <c r="D600" s="74">
        <v>23</v>
      </c>
      <c r="E600" s="51" t="s">
        <v>1085</v>
      </c>
      <c r="F600" s="88"/>
      <c r="G600" s="51" t="s">
        <v>1094</v>
      </c>
      <c r="H600" s="88"/>
      <c r="I600" s="77">
        <v>0.35069444444444442</v>
      </c>
      <c r="J600" s="77">
        <v>0.4291666666666667</v>
      </c>
      <c r="K600" s="57">
        <v>53</v>
      </c>
    </row>
    <row r="601" spans="2:11" x14ac:dyDescent="0.2">
      <c r="B601" s="56">
        <v>43173</v>
      </c>
      <c r="C601" s="73" t="s">
        <v>1737</v>
      </c>
      <c r="D601" s="74">
        <v>28</v>
      </c>
      <c r="E601" s="51" t="s">
        <v>1082</v>
      </c>
      <c r="F601" s="88"/>
      <c r="G601" s="51" t="s">
        <v>1094</v>
      </c>
      <c r="H601" s="88"/>
      <c r="I601" s="77">
        <v>0.68958333333333333</v>
      </c>
      <c r="J601" s="77">
        <v>0.78888888888888886</v>
      </c>
      <c r="K601" s="57">
        <v>23</v>
      </c>
    </row>
    <row r="602" spans="2:11" x14ac:dyDescent="0.2">
      <c r="B602" s="56">
        <v>43246</v>
      </c>
      <c r="C602" s="73" t="s">
        <v>1738</v>
      </c>
      <c r="D602" s="74">
        <v>15</v>
      </c>
      <c r="E602" s="51" t="s">
        <v>1080</v>
      </c>
      <c r="F602" s="88"/>
      <c r="G602" s="51" t="s">
        <v>1093</v>
      </c>
      <c r="H602" s="88"/>
      <c r="I602" s="77">
        <v>0.59375</v>
      </c>
      <c r="J602" s="77">
        <v>0.62430555555555556</v>
      </c>
      <c r="K602" s="57">
        <v>44</v>
      </c>
    </row>
    <row r="603" spans="2:11" x14ac:dyDescent="0.2">
      <c r="B603" s="56">
        <v>43272</v>
      </c>
      <c r="C603" s="73" t="s">
        <v>1739</v>
      </c>
      <c r="D603" s="74">
        <v>6</v>
      </c>
      <c r="E603" s="51" t="s">
        <v>1071</v>
      </c>
      <c r="F603" s="88"/>
      <c r="G603" s="51" t="s">
        <v>1092</v>
      </c>
      <c r="H603" s="88"/>
      <c r="I603" s="77">
        <v>0.63263888888888886</v>
      </c>
      <c r="J603" s="77">
        <v>0.64513888888888882</v>
      </c>
      <c r="K603" s="57">
        <v>18</v>
      </c>
    </row>
    <row r="604" spans="2:11" x14ac:dyDescent="0.2">
      <c r="B604" s="56">
        <v>43330</v>
      </c>
      <c r="C604" s="73" t="s">
        <v>1740</v>
      </c>
      <c r="D604" s="74">
        <v>8</v>
      </c>
      <c r="E604" s="51" t="s">
        <v>1087</v>
      </c>
      <c r="F604" s="88"/>
      <c r="G604" s="51" t="s">
        <v>1095</v>
      </c>
      <c r="H604" s="88"/>
      <c r="I604" s="77">
        <v>0.6479166666666667</v>
      </c>
      <c r="J604" s="77">
        <v>0.68680555555555556</v>
      </c>
      <c r="K604" s="57">
        <v>56</v>
      </c>
    </row>
    <row r="605" spans="2:11" x14ac:dyDescent="0.2">
      <c r="B605" s="56">
        <v>43110</v>
      </c>
      <c r="C605" s="73" t="s">
        <v>1741</v>
      </c>
      <c r="D605" s="74">
        <v>16</v>
      </c>
      <c r="E605" s="51" t="s">
        <v>1074</v>
      </c>
      <c r="F605" s="88"/>
      <c r="G605" s="51" t="s">
        <v>1092</v>
      </c>
      <c r="H605" s="88"/>
      <c r="I605" s="77">
        <v>0.55902777777777779</v>
      </c>
      <c r="J605" s="77">
        <v>0.57013888888888886</v>
      </c>
      <c r="K605" s="57">
        <v>16</v>
      </c>
    </row>
    <row r="606" spans="2:11" x14ac:dyDescent="0.2">
      <c r="B606" s="56">
        <v>43142</v>
      </c>
      <c r="C606" s="73" t="s">
        <v>1742</v>
      </c>
      <c r="D606" s="74">
        <v>8</v>
      </c>
      <c r="E606" s="51" t="s">
        <v>1084</v>
      </c>
      <c r="F606" s="88"/>
      <c r="G606" s="51" t="s">
        <v>1094</v>
      </c>
      <c r="H606" s="88"/>
      <c r="I606" s="77">
        <v>0.50486111111111109</v>
      </c>
      <c r="J606" s="77">
        <v>0.52013888888888882</v>
      </c>
      <c r="K606" s="57">
        <v>22</v>
      </c>
    </row>
    <row r="607" spans="2:11" x14ac:dyDescent="0.2">
      <c r="B607" s="56">
        <v>43329</v>
      </c>
      <c r="C607" s="73" t="s">
        <v>1743</v>
      </c>
      <c r="D607" s="74">
        <v>15</v>
      </c>
      <c r="E607" s="51" t="s">
        <v>1071</v>
      </c>
      <c r="F607" s="88"/>
      <c r="G607" s="51" t="s">
        <v>1092</v>
      </c>
      <c r="H607" s="88"/>
      <c r="I607" s="77">
        <v>0.67013888888888884</v>
      </c>
      <c r="J607" s="77">
        <v>0.69097222222222221</v>
      </c>
      <c r="K607" s="57">
        <v>30</v>
      </c>
    </row>
    <row r="608" spans="2:11" x14ac:dyDescent="0.2">
      <c r="B608" s="56">
        <v>43124</v>
      </c>
      <c r="C608" s="73" t="s">
        <v>1744</v>
      </c>
      <c r="D608" s="74">
        <v>7</v>
      </c>
      <c r="E608" s="51" t="s">
        <v>1072</v>
      </c>
      <c r="F608" s="88"/>
      <c r="G608" s="51" t="s">
        <v>1092</v>
      </c>
      <c r="H608" s="88"/>
      <c r="I608" s="77">
        <v>0.35347222222222219</v>
      </c>
      <c r="J608" s="77">
        <v>0.44305555555555554</v>
      </c>
      <c r="K608" s="57">
        <v>9</v>
      </c>
    </row>
    <row r="609" spans="2:11" x14ac:dyDescent="0.2">
      <c r="B609" s="56">
        <v>43241</v>
      </c>
      <c r="C609" s="73" t="s">
        <v>1745</v>
      </c>
      <c r="D609" s="74">
        <v>9</v>
      </c>
      <c r="E609" s="51" t="s">
        <v>1073</v>
      </c>
      <c r="F609" s="88"/>
      <c r="G609" s="51" t="s">
        <v>1092</v>
      </c>
      <c r="H609" s="88"/>
      <c r="I609" s="77">
        <v>0.61527777777777781</v>
      </c>
      <c r="J609" s="77">
        <v>0.6479166666666667</v>
      </c>
      <c r="K609" s="57">
        <v>47</v>
      </c>
    </row>
    <row r="610" spans="2:11" x14ac:dyDescent="0.2">
      <c r="B610" s="56">
        <v>43294</v>
      </c>
      <c r="C610" s="73" t="s">
        <v>1746</v>
      </c>
      <c r="D610" s="74">
        <v>28</v>
      </c>
      <c r="E610" s="51" t="s">
        <v>1080</v>
      </c>
      <c r="F610" s="88"/>
      <c r="G610" s="51" t="s">
        <v>1093</v>
      </c>
      <c r="H610" s="88"/>
      <c r="I610" s="77">
        <v>0.60902777777777783</v>
      </c>
      <c r="J610" s="77">
        <v>0.63402777777777775</v>
      </c>
      <c r="K610" s="57">
        <v>36</v>
      </c>
    </row>
    <row r="611" spans="2:11" x14ac:dyDescent="0.2">
      <c r="B611" s="56">
        <v>43251</v>
      </c>
      <c r="C611" s="73" t="s">
        <v>1747</v>
      </c>
      <c r="D611" s="74">
        <v>19</v>
      </c>
      <c r="E611" s="51" t="s">
        <v>1090</v>
      </c>
      <c r="F611" s="88"/>
      <c r="G611" s="51" t="s">
        <v>1114</v>
      </c>
      <c r="H611" s="88"/>
      <c r="I611" s="77">
        <v>0.61458333333333337</v>
      </c>
      <c r="J611" s="77">
        <v>0.67013888888888884</v>
      </c>
      <c r="K611" s="57">
        <v>20</v>
      </c>
    </row>
    <row r="612" spans="2:11" x14ac:dyDescent="0.2">
      <c r="B612" s="56">
        <v>43167</v>
      </c>
      <c r="C612" s="73" t="s">
        <v>1748</v>
      </c>
      <c r="D612" s="74">
        <v>23</v>
      </c>
      <c r="E612" s="51" t="s">
        <v>1073</v>
      </c>
      <c r="F612" s="88"/>
      <c r="G612" s="51" t="s">
        <v>1092</v>
      </c>
      <c r="H612" s="88"/>
      <c r="I612" s="77">
        <v>0.69930555555555562</v>
      </c>
      <c r="J612" s="77">
        <v>0.75555555555555554</v>
      </c>
      <c r="K612" s="57">
        <v>21</v>
      </c>
    </row>
    <row r="613" spans="2:11" x14ac:dyDescent="0.2">
      <c r="B613" s="56">
        <v>43141</v>
      </c>
      <c r="C613" s="73" t="s">
        <v>1749</v>
      </c>
      <c r="D613" s="74">
        <v>8</v>
      </c>
      <c r="E613" s="51" t="s">
        <v>1087</v>
      </c>
      <c r="F613" s="88"/>
      <c r="G613" s="51" t="s">
        <v>1095</v>
      </c>
      <c r="H613" s="88"/>
      <c r="I613" s="77">
        <v>0.50416666666666665</v>
      </c>
      <c r="J613" s="77">
        <v>0.58472222222222225</v>
      </c>
      <c r="K613" s="57">
        <v>56</v>
      </c>
    </row>
    <row r="614" spans="2:11" x14ac:dyDescent="0.2">
      <c r="B614" s="56">
        <v>43235</v>
      </c>
      <c r="C614" s="73" t="s">
        <v>1750</v>
      </c>
      <c r="D614" s="74">
        <v>22</v>
      </c>
      <c r="E614" s="51" t="s">
        <v>1085</v>
      </c>
      <c r="F614" s="88"/>
      <c r="G614" s="51" t="s">
        <v>1094</v>
      </c>
      <c r="H614" s="88"/>
      <c r="I614" s="77">
        <v>0.48402777777777778</v>
      </c>
      <c r="J614" s="77">
        <v>0.55694444444444446</v>
      </c>
      <c r="K614" s="57">
        <v>45</v>
      </c>
    </row>
    <row r="615" spans="2:11" x14ac:dyDescent="0.2">
      <c r="B615" s="56">
        <v>43151</v>
      </c>
      <c r="C615" s="73" t="s">
        <v>1751</v>
      </c>
      <c r="D615" s="74">
        <v>26</v>
      </c>
      <c r="E615" s="51" t="s">
        <v>1078</v>
      </c>
      <c r="F615" s="88"/>
      <c r="G615" s="51" t="s">
        <v>1093</v>
      </c>
      <c r="H615" s="88"/>
      <c r="I615" s="77">
        <v>0.67013888888888884</v>
      </c>
      <c r="J615" s="77">
        <v>0.77222222222222214</v>
      </c>
      <c r="K615" s="57">
        <v>27</v>
      </c>
    </row>
    <row r="616" spans="2:11" x14ac:dyDescent="0.2">
      <c r="B616" s="56">
        <v>43139</v>
      </c>
      <c r="C616" s="73" t="s">
        <v>1752</v>
      </c>
      <c r="D616" s="74">
        <v>14</v>
      </c>
      <c r="E616" s="51" t="s">
        <v>1074</v>
      </c>
      <c r="F616" s="88"/>
      <c r="G616" s="51" t="s">
        <v>1092</v>
      </c>
      <c r="H616" s="88"/>
      <c r="I616" s="77">
        <v>0.56805555555555554</v>
      </c>
      <c r="J616" s="77">
        <v>0.65416666666666667</v>
      </c>
      <c r="K616" s="57">
        <v>4</v>
      </c>
    </row>
    <row r="617" spans="2:11" x14ac:dyDescent="0.2">
      <c r="B617" s="56">
        <v>43177</v>
      </c>
      <c r="C617" s="73" t="s">
        <v>1753</v>
      </c>
      <c r="D617" s="74">
        <v>27</v>
      </c>
      <c r="E617" s="51" t="s">
        <v>1087</v>
      </c>
      <c r="F617" s="88"/>
      <c r="G617" s="51" t="s">
        <v>1095</v>
      </c>
      <c r="H617" s="88"/>
      <c r="I617" s="77">
        <v>0.60347222222222219</v>
      </c>
      <c r="J617" s="77">
        <v>0.70624999999999993</v>
      </c>
      <c r="K617" s="57">
        <v>28</v>
      </c>
    </row>
    <row r="618" spans="2:11" x14ac:dyDescent="0.2">
      <c r="B618" s="56">
        <v>43289</v>
      </c>
      <c r="C618" s="73" t="s">
        <v>1754</v>
      </c>
      <c r="D618" s="74">
        <v>10</v>
      </c>
      <c r="E618" s="51" t="s">
        <v>1075</v>
      </c>
      <c r="F618" s="88"/>
      <c r="G618" s="51" t="s">
        <v>1092</v>
      </c>
      <c r="H618" s="88"/>
      <c r="I618" s="77">
        <v>0.68819444444444444</v>
      </c>
      <c r="J618" s="77">
        <v>0.74722222222222223</v>
      </c>
      <c r="K618" s="57">
        <v>25</v>
      </c>
    </row>
    <row r="619" spans="2:11" x14ac:dyDescent="0.2">
      <c r="B619" s="56">
        <v>43191</v>
      </c>
      <c r="C619" s="73" t="s">
        <v>1755</v>
      </c>
      <c r="D619" s="74">
        <v>10</v>
      </c>
      <c r="E619" s="51" t="s">
        <v>1082</v>
      </c>
      <c r="F619" s="88"/>
      <c r="G619" s="51" t="s">
        <v>1094</v>
      </c>
      <c r="H619" s="88"/>
      <c r="I619" s="77">
        <v>0.46875</v>
      </c>
      <c r="J619" s="77">
        <v>0.5493055555555556</v>
      </c>
      <c r="K619" s="57">
        <v>56</v>
      </c>
    </row>
    <row r="620" spans="2:11" x14ac:dyDescent="0.2">
      <c r="B620" s="56">
        <v>43256</v>
      </c>
      <c r="C620" s="73" t="s">
        <v>1756</v>
      </c>
      <c r="D620" s="74">
        <v>6</v>
      </c>
      <c r="E620" s="51" t="s">
        <v>1084</v>
      </c>
      <c r="F620" s="88"/>
      <c r="G620" s="51" t="s">
        <v>1094</v>
      </c>
      <c r="H620" s="88"/>
      <c r="I620" s="77">
        <v>0.5708333333333333</v>
      </c>
      <c r="J620" s="77">
        <v>0.62986111111111109</v>
      </c>
      <c r="K620" s="57">
        <v>25</v>
      </c>
    </row>
    <row r="621" spans="2:11" x14ac:dyDescent="0.2">
      <c r="B621" s="56">
        <v>43157</v>
      </c>
      <c r="C621" s="73" t="s">
        <v>1757</v>
      </c>
      <c r="D621" s="74">
        <v>21</v>
      </c>
      <c r="E621" s="51" t="s">
        <v>1086</v>
      </c>
      <c r="F621" s="88"/>
      <c r="G621" s="51" t="s">
        <v>1095</v>
      </c>
      <c r="H621" s="88"/>
      <c r="I621" s="77">
        <v>0.38819444444444445</v>
      </c>
      <c r="J621" s="77">
        <v>0.3972222222222222</v>
      </c>
      <c r="K621" s="57">
        <v>13</v>
      </c>
    </row>
    <row r="622" spans="2:11" x14ac:dyDescent="0.2">
      <c r="B622" s="56">
        <v>43213</v>
      </c>
      <c r="C622" s="73" t="s">
        <v>1758</v>
      </c>
      <c r="D622" s="74">
        <v>29</v>
      </c>
      <c r="E622" s="51" t="s">
        <v>1073</v>
      </c>
      <c r="F622" s="88"/>
      <c r="G622" s="51" t="s">
        <v>1092</v>
      </c>
      <c r="H622" s="88"/>
      <c r="I622" s="77">
        <v>0.72361111111111109</v>
      </c>
      <c r="J622" s="77">
        <v>0.75763888888888886</v>
      </c>
      <c r="K622" s="57">
        <v>49</v>
      </c>
    </row>
    <row r="623" spans="2:11" x14ac:dyDescent="0.2">
      <c r="B623" s="56">
        <v>43286</v>
      </c>
      <c r="C623" s="73" t="s">
        <v>1759</v>
      </c>
      <c r="D623" s="74">
        <v>7</v>
      </c>
      <c r="E623" s="51" t="s">
        <v>1073</v>
      </c>
      <c r="F623" s="88"/>
      <c r="G623" s="51" t="s">
        <v>1092</v>
      </c>
      <c r="H623" s="88"/>
      <c r="I623" s="77">
        <v>0.73888888888888893</v>
      </c>
      <c r="J623" s="77">
        <v>0.84027777777777779</v>
      </c>
      <c r="K623" s="57">
        <v>26</v>
      </c>
    </row>
    <row r="624" spans="2:11" x14ac:dyDescent="0.2">
      <c r="B624" s="56">
        <v>43244</v>
      </c>
      <c r="C624" s="73" t="s">
        <v>1760</v>
      </c>
      <c r="D624" s="74">
        <v>24</v>
      </c>
      <c r="E624" s="51" t="s">
        <v>1073</v>
      </c>
      <c r="F624" s="88"/>
      <c r="G624" s="51" t="s">
        <v>1092</v>
      </c>
      <c r="H624" s="88"/>
      <c r="I624" s="77">
        <v>0.46875</v>
      </c>
      <c r="J624" s="77">
        <v>0.48541666666666666</v>
      </c>
      <c r="K624" s="57">
        <v>24</v>
      </c>
    </row>
    <row r="625" spans="2:11" x14ac:dyDescent="0.2">
      <c r="B625" s="56">
        <v>43313</v>
      </c>
      <c r="C625" s="73" t="s">
        <v>1761</v>
      </c>
      <c r="D625" s="74">
        <v>23</v>
      </c>
      <c r="E625" s="51" t="s">
        <v>1085</v>
      </c>
      <c r="F625" s="88"/>
      <c r="G625" s="51" t="s">
        <v>1094</v>
      </c>
      <c r="H625" s="88"/>
      <c r="I625" s="77">
        <v>0.4465277777777778</v>
      </c>
      <c r="J625" s="77">
        <v>0.52222222222222225</v>
      </c>
      <c r="K625" s="57">
        <v>49</v>
      </c>
    </row>
    <row r="626" spans="2:11" x14ac:dyDescent="0.2">
      <c r="B626" s="56">
        <v>43317</v>
      </c>
      <c r="C626" s="73" t="s">
        <v>1762</v>
      </c>
      <c r="D626" s="74">
        <v>14</v>
      </c>
      <c r="E626" s="51" t="s">
        <v>1090</v>
      </c>
      <c r="F626" s="88"/>
      <c r="G626" s="51" t="s">
        <v>1114</v>
      </c>
      <c r="H626" s="88"/>
      <c r="I626" s="77">
        <v>0.46458333333333335</v>
      </c>
      <c r="J626" s="77">
        <v>0.54861111111111105</v>
      </c>
      <c r="K626" s="57">
        <v>1</v>
      </c>
    </row>
    <row r="627" spans="2:11" x14ac:dyDescent="0.2">
      <c r="B627" s="56">
        <v>43205</v>
      </c>
      <c r="C627" s="73" t="s">
        <v>1763</v>
      </c>
      <c r="D627" s="74">
        <v>20</v>
      </c>
      <c r="E627" s="51" t="s">
        <v>1073</v>
      </c>
      <c r="F627" s="88"/>
      <c r="G627" s="51" t="s">
        <v>1092</v>
      </c>
      <c r="H627" s="88"/>
      <c r="I627" s="77">
        <v>0.42986111111111108</v>
      </c>
      <c r="J627" s="77">
        <v>0.49444444444444446</v>
      </c>
      <c r="K627" s="57">
        <v>33</v>
      </c>
    </row>
    <row r="628" spans="2:11" x14ac:dyDescent="0.2">
      <c r="B628" s="56">
        <v>43178</v>
      </c>
      <c r="C628" s="73" t="s">
        <v>1764</v>
      </c>
      <c r="D628" s="74">
        <v>17</v>
      </c>
      <c r="E628" s="51" t="s">
        <v>1074</v>
      </c>
      <c r="F628" s="88"/>
      <c r="G628" s="51" t="s">
        <v>1092</v>
      </c>
      <c r="H628" s="88"/>
      <c r="I628" s="77">
        <v>0.44375000000000003</v>
      </c>
      <c r="J628" s="77">
        <v>0.5</v>
      </c>
      <c r="K628" s="57">
        <v>21</v>
      </c>
    </row>
    <row r="629" spans="2:11" x14ac:dyDescent="0.2">
      <c r="B629" s="56">
        <v>43104</v>
      </c>
      <c r="C629" s="73" t="s">
        <v>1765</v>
      </c>
      <c r="D629" s="74">
        <v>13</v>
      </c>
      <c r="E629" s="51" t="s">
        <v>1088</v>
      </c>
      <c r="F629" s="88"/>
      <c r="G629" s="51" t="s">
        <v>1095</v>
      </c>
      <c r="H629" s="88"/>
      <c r="I629" s="77">
        <v>0.64722222222222225</v>
      </c>
      <c r="J629" s="77">
        <v>0.70624999999999993</v>
      </c>
      <c r="K629" s="57">
        <v>25</v>
      </c>
    </row>
    <row r="630" spans="2:11" x14ac:dyDescent="0.2">
      <c r="B630" s="56">
        <v>43122</v>
      </c>
      <c r="C630" s="73" t="s">
        <v>1766</v>
      </c>
      <c r="D630" s="74">
        <v>21</v>
      </c>
      <c r="E630" s="51" t="s">
        <v>1088</v>
      </c>
      <c r="F630" s="88"/>
      <c r="G630" s="51" t="s">
        <v>1095</v>
      </c>
      <c r="H630" s="88"/>
      <c r="I630" s="77">
        <v>0.34652777777777777</v>
      </c>
      <c r="J630" s="77">
        <v>0.35416666666666669</v>
      </c>
      <c r="K630" s="57">
        <v>11</v>
      </c>
    </row>
    <row r="631" spans="2:11" x14ac:dyDescent="0.2">
      <c r="B631" s="56">
        <v>43274</v>
      </c>
      <c r="C631" s="73" t="s">
        <v>1767</v>
      </c>
      <c r="D631" s="74">
        <v>8</v>
      </c>
      <c r="E631" s="51" t="s">
        <v>1075</v>
      </c>
      <c r="F631" s="88"/>
      <c r="G631" s="51" t="s">
        <v>1092</v>
      </c>
      <c r="H631" s="88"/>
      <c r="I631" s="77">
        <v>0.33819444444444446</v>
      </c>
      <c r="J631" s="77">
        <v>0.35138888888888892</v>
      </c>
      <c r="K631" s="57">
        <v>19</v>
      </c>
    </row>
    <row r="632" spans="2:11" x14ac:dyDescent="0.2">
      <c r="B632" s="56">
        <v>43172</v>
      </c>
      <c r="C632" s="73" t="s">
        <v>1768</v>
      </c>
      <c r="D632" s="74">
        <v>28</v>
      </c>
      <c r="E632" s="51" t="s">
        <v>1083</v>
      </c>
      <c r="F632" s="88"/>
      <c r="G632" s="51" t="s">
        <v>1094</v>
      </c>
      <c r="H632" s="88"/>
      <c r="I632" s="77">
        <v>0.59097222222222223</v>
      </c>
      <c r="J632" s="77">
        <v>0.60416666666666663</v>
      </c>
      <c r="K632" s="57">
        <v>19</v>
      </c>
    </row>
    <row r="633" spans="2:11" x14ac:dyDescent="0.2">
      <c r="B633" s="56">
        <v>43280</v>
      </c>
      <c r="C633" s="73" t="s">
        <v>1769</v>
      </c>
      <c r="D633" s="74">
        <v>22</v>
      </c>
      <c r="E633" s="51" t="s">
        <v>1087</v>
      </c>
      <c r="F633" s="88"/>
      <c r="G633" s="51" t="s">
        <v>1095</v>
      </c>
      <c r="H633" s="88"/>
      <c r="I633" s="77">
        <v>0.54861111111111105</v>
      </c>
      <c r="J633" s="77">
        <v>0.62986111111111109</v>
      </c>
      <c r="K633" s="57">
        <v>57</v>
      </c>
    </row>
    <row r="634" spans="2:11" x14ac:dyDescent="0.2">
      <c r="B634" s="56">
        <v>43149</v>
      </c>
      <c r="C634" s="73" t="s">
        <v>1770</v>
      </c>
      <c r="D634" s="74">
        <v>27</v>
      </c>
      <c r="E634" s="51" t="s">
        <v>1088</v>
      </c>
      <c r="F634" s="88"/>
      <c r="G634" s="51" t="s">
        <v>1095</v>
      </c>
      <c r="H634" s="88"/>
      <c r="I634" s="77">
        <v>0.38541666666666669</v>
      </c>
      <c r="J634" s="77">
        <v>0.42083333333333334</v>
      </c>
      <c r="K634" s="57">
        <v>51</v>
      </c>
    </row>
    <row r="635" spans="2:11" x14ac:dyDescent="0.2">
      <c r="B635" s="56">
        <v>43138</v>
      </c>
      <c r="C635" s="73" t="s">
        <v>1771</v>
      </c>
      <c r="D635" s="74">
        <v>17</v>
      </c>
      <c r="E635" s="51" t="s">
        <v>1086</v>
      </c>
      <c r="F635" s="88"/>
      <c r="G635" s="51" t="s">
        <v>1095</v>
      </c>
      <c r="H635" s="88"/>
      <c r="I635" s="77">
        <v>0.5180555555555556</v>
      </c>
      <c r="J635" s="77">
        <v>0.53055555555555556</v>
      </c>
      <c r="K635" s="57">
        <v>18</v>
      </c>
    </row>
    <row r="636" spans="2:11" x14ac:dyDescent="0.2">
      <c r="B636" s="56">
        <v>43331</v>
      </c>
      <c r="C636" s="73" t="s">
        <v>1772</v>
      </c>
      <c r="D636" s="74">
        <v>9</v>
      </c>
      <c r="E636" s="51" t="s">
        <v>1081</v>
      </c>
      <c r="F636" s="88"/>
      <c r="G636" s="51" t="s">
        <v>1094</v>
      </c>
      <c r="H636" s="88"/>
      <c r="I636" s="77">
        <v>0.65833333333333333</v>
      </c>
      <c r="J636" s="77">
        <v>0.7104166666666667</v>
      </c>
      <c r="K636" s="57">
        <v>15</v>
      </c>
    </row>
    <row r="637" spans="2:11" x14ac:dyDescent="0.2">
      <c r="B637" s="56">
        <v>43304</v>
      </c>
      <c r="C637" s="73" t="s">
        <v>1773</v>
      </c>
      <c r="D637" s="74">
        <v>16</v>
      </c>
      <c r="E637" s="51" t="s">
        <v>1073</v>
      </c>
      <c r="F637" s="88"/>
      <c r="G637" s="51" t="s">
        <v>1092</v>
      </c>
      <c r="H637" s="88"/>
      <c r="I637" s="77">
        <v>0.59236111111111112</v>
      </c>
      <c r="J637" s="77">
        <v>0.68611111111111123</v>
      </c>
      <c r="K637" s="57">
        <v>15</v>
      </c>
    </row>
    <row r="638" spans="2:11" x14ac:dyDescent="0.2">
      <c r="B638" s="56">
        <v>43153</v>
      </c>
      <c r="C638" s="73" t="s">
        <v>1774</v>
      </c>
      <c r="D638" s="74">
        <v>17</v>
      </c>
      <c r="E638" s="51" t="s">
        <v>1071</v>
      </c>
      <c r="F638" s="88"/>
      <c r="G638" s="51" t="s">
        <v>1092</v>
      </c>
      <c r="H638" s="88"/>
      <c r="I638" s="77">
        <v>0.56111111111111112</v>
      </c>
      <c r="J638" s="77">
        <v>0.625</v>
      </c>
      <c r="K638" s="57">
        <v>32</v>
      </c>
    </row>
    <row r="639" spans="2:11" x14ac:dyDescent="0.2">
      <c r="B639" s="56">
        <v>43329</v>
      </c>
      <c r="C639" s="73" t="s">
        <v>1775</v>
      </c>
      <c r="D639" s="74">
        <v>15</v>
      </c>
      <c r="E639" s="51" t="s">
        <v>1088</v>
      </c>
      <c r="F639" s="88"/>
      <c r="G639" s="51" t="s">
        <v>1095</v>
      </c>
      <c r="H639" s="88"/>
      <c r="I639" s="77">
        <v>0.5493055555555556</v>
      </c>
      <c r="J639" s="77">
        <v>0.56458333333333333</v>
      </c>
      <c r="K639" s="57">
        <v>22</v>
      </c>
    </row>
    <row r="640" spans="2:11" x14ac:dyDescent="0.2">
      <c r="B640" s="56">
        <v>43246</v>
      </c>
      <c r="C640" s="73" t="s">
        <v>1776</v>
      </c>
      <c r="D640" s="74">
        <v>28</v>
      </c>
      <c r="E640" s="51" t="s">
        <v>1072</v>
      </c>
      <c r="F640" s="88"/>
      <c r="G640" s="51" t="s">
        <v>1092</v>
      </c>
      <c r="H640" s="88"/>
      <c r="I640" s="77">
        <v>0.50763888888888886</v>
      </c>
      <c r="J640" s="77">
        <v>0.51736111111111105</v>
      </c>
      <c r="K640" s="57">
        <v>14</v>
      </c>
    </row>
    <row r="641" spans="2:12" x14ac:dyDescent="0.2">
      <c r="B641" s="56">
        <v>43117</v>
      </c>
      <c r="C641" s="73" t="s">
        <v>1777</v>
      </c>
      <c r="D641" s="74">
        <v>14</v>
      </c>
      <c r="E641" s="51" t="s">
        <v>1072</v>
      </c>
      <c r="F641" s="88"/>
      <c r="G641" s="51" t="s">
        <v>1092</v>
      </c>
      <c r="H641" s="88"/>
      <c r="I641" s="77">
        <v>0.61527777777777781</v>
      </c>
      <c r="J641" s="77">
        <v>0.68333333333333324</v>
      </c>
      <c r="K641" s="57">
        <v>38</v>
      </c>
    </row>
    <row r="642" spans="2:12" x14ac:dyDescent="0.2">
      <c r="B642" s="56">
        <v>43193</v>
      </c>
      <c r="C642" s="73" t="s">
        <v>1778</v>
      </c>
      <c r="D642" s="74">
        <v>30</v>
      </c>
      <c r="E642" s="51" t="s">
        <v>1086</v>
      </c>
      <c r="F642" s="88"/>
      <c r="G642" s="51" t="s">
        <v>1095</v>
      </c>
      <c r="H642" s="88"/>
      <c r="I642" s="77">
        <v>0.55625000000000002</v>
      </c>
      <c r="J642" s="77">
        <v>0.64166666666666672</v>
      </c>
      <c r="K642" s="57">
        <v>3</v>
      </c>
    </row>
    <row r="644" spans="2:12" ht="12.75" thickBot="1" x14ac:dyDescent="0.25"/>
    <row r="645" spans="2:12" ht="12.75" thickBot="1" x14ac:dyDescent="0.25">
      <c r="B645" s="46" t="s">
        <v>1105</v>
      </c>
      <c r="F645" s="134">
        <f>AVERAGE(K596:K642)</f>
        <v>28.76595744680851</v>
      </c>
      <c r="G645" s="42" t="s">
        <v>1106</v>
      </c>
    </row>
    <row r="647" spans="2:12" x14ac:dyDescent="0.2">
      <c r="B647" s="23" t="s">
        <v>1107</v>
      </c>
    </row>
    <row r="649" spans="2:12" ht="24" x14ac:dyDescent="0.2">
      <c r="B649" s="167" t="s">
        <v>1108</v>
      </c>
      <c r="C649" s="168"/>
      <c r="D649" s="22" t="s">
        <v>1109</v>
      </c>
      <c r="E649" s="22" t="s">
        <v>1102</v>
      </c>
      <c r="F649" s="22" t="s">
        <v>1116</v>
      </c>
      <c r="L649" s="23" t="s">
        <v>41</v>
      </c>
    </row>
    <row r="650" spans="2:12" x14ac:dyDescent="0.2">
      <c r="B650" s="149" t="s">
        <v>1071</v>
      </c>
      <c r="C650" s="150"/>
      <c r="D650" s="57">
        <f>COUNTIFS($E$596:$E$642,$B650)</f>
        <v>3</v>
      </c>
      <c r="E650" s="80">
        <f>IFERROR(AVERAGEIFS($K$596:$K$642,$E$596:$E$642,$B650),"")</f>
        <v>26.666666666666668</v>
      </c>
      <c r="F650" s="57">
        <f>IFERROR(RANK(E650,$E$650:$E$669,1),"")</f>
        <v>9</v>
      </c>
      <c r="L650" s="5"/>
    </row>
    <row r="651" spans="2:12" x14ac:dyDescent="0.2">
      <c r="B651" s="149" t="s">
        <v>1072</v>
      </c>
      <c r="C651" s="150"/>
      <c r="D651" s="57">
        <f t="shared" ref="D651:D669" si="23">COUNTIFS($E$596:$E$642,$B651)</f>
        <v>3</v>
      </c>
      <c r="E651" s="80">
        <f t="shared" ref="E651:E669" si="24">IFERROR(AVERAGEIFS($K$596:$K$642,$E$596:$E$642,$B651),"")</f>
        <v>20.333333333333332</v>
      </c>
      <c r="F651" s="57">
        <f t="shared" ref="F651:F669" si="25">IFERROR(RANK(E651,$E$650:$E$669,1),"")</f>
        <v>5</v>
      </c>
      <c r="L651" s="14" t="s">
        <v>1034</v>
      </c>
    </row>
    <row r="652" spans="2:12" x14ac:dyDescent="0.2">
      <c r="B652" s="149" t="s">
        <v>1073</v>
      </c>
      <c r="C652" s="150"/>
      <c r="D652" s="57">
        <f t="shared" si="23"/>
        <v>8</v>
      </c>
      <c r="E652" s="80">
        <f t="shared" si="24"/>
        <v>32.375</v>
      </c>
      <c r="F652" s="57">
        <f t="shared" si="25"/>
        <v>13</v>
      </c>
      <c r="L652" s="14" t="s">
        <v>1110</v>
      </c>
    </row>
    <row r="653" spans="2:12" x14ac:dyDescent="0.2">
      <c r="B653" s="149" t="s">
        <v>1074</v>
      </c>
      <c r="C653" s="150"/>
      <c r="D653" s="57">
        <f t="shared" si="23"/>
        <v>3</v>
      </c>
      <c r="E653" s="80">
        <f t="shared" si="24"/>
        <v>13.666666666666666</v>
      </c>
      <c r="F653" s="57">
        <f t="shared" si="25"/>
        <v>3</v>
      </c>
      <c r="L653" s="14" t="s">
        <v>1117</v>
      </c>
    </row>
    <row r="654" spans="2:12" x14ac:dyDescent="0.2">
      <c r="B654" s="149" t="s">
        <v>1075</v>
      </c>
      <c r="C654" s="150"/>
      <c r="D654" s="57">
        <f t="shared" si="23"/>
        <v>2</v>
      </c>
      <c r="E654" s="80">
        <f t="shared" si="24"/>
        <v>22</v>
      </c>
      <c r="F654" s="57">
        <f t="shared" si="25"/>
        <v>6</v>
      </c>
    </row>
    <row r="655" spans="2:12" x14ac:dyDescent="0.2">
      <c r="B655" s="149" t="s">
        <v>1076</v>
      </c>
      <c r="C655" s="150"/>
      <c r="D655" s="57">
        <f t="shared" si="23"/>
        <v>1</v>
      </c>
      <c r="E655" s="80">
        <f t="shared" si="24"/>
        <v>26</v>
      </c>
      <c r="F655" s="57">
        <f t="shared" si="25"/>
        <v>8</v>
      </c>
    </row>
    <row r="656" spans="2:12" x14ac:dyDescent="0.2">
      <c r="B656" s="149" t="s">
        <v>1077</v>
      </c>
      <c r="C656" s="150"/>
      <c r="D656" s="57">
        <f t="shared" si="23"/>
        <v>0</v>
      </c>
      <c r="E656" s="80" t="str">
        <f t="shared" si="24"/>
        <v/>
      </c>
      <c r="F656" s="57" t="str">
        <f t="shared" si="25"/>
        <v/>
      </c>
    </row>
    <row r="657" spans="2:6" x14ac:dyDescent="0.2">
      <c r="B657" s="149" t="s">
        <v>1078</v>
      </c>
      <c r="C657" s="150"/>
      <c r="D657" s="57">
        <f t="shared" si="23"/>
        <v>1</v>
      </c>
      <c r="E657" s="80">
        <f t="shared" si="24"/>
        <v>27</v>
      </c>
      <c r="F657" s="57">
        <f t="shared" si="25"/>
        <v>10</v>
      </c>
    </row>
    <row r="658" spans="2:6" x14ac:dyDescent="0.2">
      <c r="B658" s="149" t="s">
        <v>1079</v>
      </c>
      <c r="C658" s="150"/>
      <c r="D658" s="57">
        <f t="shared" si="23"/>
        <v>0</v>
      </c>
      <c r="E658" s="80" t="str">
        <f t="shared" si="24"/>
        <v/>
      </c>
      <c r="F658" s="57" t="str">
        <f t="shared" si="25"/>
        <v/>
      </c>
    </row>
    <row r="659" spans="2:6" x14ac:dyDescent="0.2">
      <c r="B659" s="149" t="s">
        <v>1080</v>
      </c>
      <c r="C659" s="150"/>
      <c r="D659" s="57">
        <f t="shared" si="23"/>
        <v>2</v>
      </c>
      <c r="E659" s="80">
        <f t="shared" si="24"/>
        <v>40</v>
      </c>
      <c r="F659" s="57">
        <f t="shared" si="25"/>
        <v>15</v>
      </c>
    </row>
    <row r="660" spans="2:6" x14ac:dyDescent="0.2">
      <c r="B660" s="149" t="s">
        <v>1081</v>
      </c>
      <c r="C660" s="150"/>
      <c r="D660" s="57">
        <f t="shared" si="23"/>
        <v>1</v>
      </c>
      <c r="E660" s="80">
        <f t="shared" si="24"/>
        <v>15</v>
      </c>
      <c r="F660" s="57">
        <f t="shared" si="25"/>
        <v>4</v>
      </c>
    </row>
    <row r="661" spans="2:6" x14ac:dyDescent="0.2">
      <c r="B661" s="149" t="s">
        <v>1082</v>
      </c>
      <c r="C661" s="150"/>
      <c r="D661" s="57">
        <f t="shared" si="23"/>
        <v>2</v>
      </c>
      <c r="E661" s="80">
        <f t="shared" si="24"/>
        <v>39.5</v>
      </c>
      <c r="F661" s="57">
        <f t="shared" si="25"/>
        <v>14</v>
      </c>
    </row>
    <row r="662" spans="2:6" x14ac:dyDescent="0.2">
      <c r="B662" s="149" t="s">
        <v>1083</v>
      </c>
      <c r="C662" s="150"/>
      <c r="D662" s="57">
        <f t="shared" si="23"/>
        <v>2</v>
      </c>
      <c r="E662" s="80">
        <f t="shared" si="24"/>
        <v>27.5</v>
      </c>
      <c r="F662" s="57">
        <f t="shared" si="25"/>
        <v>12</v>
      </c>
    </row>
    <row r="663" spans="2:6" x14ac:dyDescent="0.2">
      <c r="B663" s="149" t="s">
        <v>1084</v>
      </c>
      <c r="C663" s="150"/>
      <c r="D663" s="57">
        <f t="shared" si="23"/>
        <v>2</v>
      </c>
      <c r="E663" s="80">
        <f t="shared" si="24"/>
        <v>23.5</v>
      </c>
      <c r="F663" s="57">
        <f t="shared" si="25"/>
        <v>7</v>
      </c>
    </row>
    <row r="664" spans="2:6" x14ac:dyDescent="0.2">
      <c r="B664" s="149" t="s">
        <v>1085</v>
      </c>
      <c r="C664" s="150"/>
      <c r="D664" s="57">
        <f t="shared" si="23"/>
        <v>4</v>
      </c>
      <c r="E664" s="80">
        <f t="shared" si="24"/>
        <v>44.25</v>
      </c>
      <c r="F664" s="57">
        <f t="shared" si="25"/>
        <v>16</v>
      </c>
    </row>
    <row r="665" spans="2:6" x14ac:dyDescent="0.2">
      <c r="B665" s="149" t="s">
        <v>1086</v>
      </c>
      <c r="C665" s="150"/>
      <c r="D665" s="57">
        <f t="shared" si="23"/>
        <v>3</v>
      </c>
      <c r="E665" s="80">
        <f t="shared" si="24"/>
        <v>11.333333333333334</v>
      </c>
      <c r="F665" s="57">
        <f t="shared" si="25"/>
        <v>2</v>
      </c>
    </row>
    <row r="666" spans="2:6" x14ac:dyDescent="0.2">
      <c r="B666" s="149" t="s">
        <v>1087</v>
      </c>
      <c r="C666" s="150"/>
      <c r="D666" s="57">
        <f t="shared" si="23"/>
        <v>4</v>
      </c>
      <c r="E666" s="80">
        <f t="shared" si="24"/>
        <v>49.25</v>
      </c>
      <c r="F666" s="57">
        <f t="shared" si="25"/>
        <v>17</v>
      </c>
    </row>
    <row r="667" spans="2:6" x14ac:dyDescent="0.2">
      <c r="B667" s="149" t="s">
        <v>1088</v>
      </c>
      <c r="C667" s="150"/>
      <c r="D667" s="57">
        <f t="shared" si="23"/>
        <v>4</v>
      </c>
      <c r="E667" s="80">
        <f t="shared" si="24"/>
        <v>27.25</v>
      </c>
      <c r="F667" s="57">
        <f t="shared" si="25"/>
        <v>11</v>
      </c>
    </row>
    <row r="668" spans="2:6" x14ac:dyDescent="0.2">
      <c r="B668" s="149" t="s">
        <v>1089</v>
      </c>
      <c r="C668" s="150"/>
      <c r="D668" s="57">
        <f t="shared" si="23"/>
        <v>0</v>
      </c>
      <c r="E668" s="80" t="str">
        <f t="shared" si="24"/>
        <v/>
      </c>
      <c r="F668" s="57" t="str">
        <f t="shared" si="25"/>
        <v/>
      </c>
    </row>
    <row r="669" spans="2:6" x14ac:dyDescent="0.2">
      <c r="B669" s="149" t="s">
        <v>1090</v>
      </c>
      <c r="C669" s="150"/>
      <c r="D669" s="57">
        <f t="shared" si="23"/>
        <v>2</v>
      </c>
      <c r="E669" s="80">
        <f t="shared" si="24"/>
        <v>10.5</v>
      </c>
      <c r="F669" s="57">
        <f t="shared" si="25"/>
        <v>1</v>
      </c>
    </row>
    <row r="671" spans="2:6" x14ac:dyDescent="0.2">
      <c r="C671" s="46" t="s">
        <v>1111</v>
      </c>
      <c r="D671" s="79">
        <f>SUM(D650:D670)</f>
        <v>47</v>
      </c>
      <c r="E671" s="133">
        <f>AVERAGE(E650:E669)</f>
        <v>26.830882352941178</v>
      </c>
    </row>
    <row r="673" spans="2:12" x14ac:dyDescent="0.2">
      <c r="B673" s="23" t="s">
        <v>1112</v>
      </c>
      <c r="L673" s="14" t="s">
        <v>1034</v>
      </c>
    </row>
    <row r="674" spans="2:12" x14ac:dyDescent="0.2">
      <c r="L674" s="14" t="s">
        <v>1110</v>
      </c>
    </row>
    <row r="675" spans="2:12" ht="24" x14ac:dyDescent="0.2">
      <c r="B675" s="167" t="s">
        <v>1113</v>
      </c>
      <c r="C675" s="168"/>
      <c r="D675" s="22" t="s">
        <v>1109</v>
      </c>
      <c r="E675" s="22" t="s">
        <v>1102</v>
      </c>
      <c r="F675" s="22" t="s">
        <v>1116</v>
      </c>
    </row>
    <row r="676" spans="2:12" x14ac:dyDescent="0.2">
      <c r="B676" s="149" t="s">
        <v>1092</v>
      </c>
      <c r="C676" s="150"/>
      <c r="D676" s="57">
        <f>COUNTIFS($G$596:$G$642,$B676)</f>
        <v>19</v>
      </c>
      <c r="E676" s="80">
        <f>IFERROR(AVERAGEIFS($K$596:$K$642,$G$596:$G$642,$B676),"")</f>
        <v>25.526315789473685</v>
      </c>
      <c r="F676" s="57">
        <f>IFERROR(RANK(E676,$E$676:$E$680,1),"")</f>
        <v>2</v>
      </c>
    </row>
    <row r="677" spans="2:12" x14ac:dyDescent="0.2">
      <c r="B677" s="149" t="s">
        <v>1093</v>
      </c>
      <c r="C677" s="150"/>
      <c r="D677" s="57">
        <f>COUNTIFS($G$596:$G$642,$B677)</f>
        <v>4</v>
      </c>
      <c r="E677" s="80">
        <f>IFERROR(AVERAGEIFS($K$596:$K$642,$G$596:$G$642,$B677),"")</f>
        <v>33.25</v>
      </c>
      <c r="F677" s="57">
        <f>IFERROR(RANK(E677,$E$676:$E$680,1),"")</f>
        <v>4</v>
      </c>
    </row>
    <row r="678" spans="2:12" x14ac:dyDescent="0.2">
      <c r="B678" s="149" t="s">
        <v>1094</v>
      </c>
      <c r="C678" s="150"/>
      <c r="D678" s="57">
        <f>COUNTIFS($G$596:$G$642,$B678)</f>
        <v>11</v>
      </c>
      <c r="E678" s="80">
        <f>IFERROR(AVERAGEIFS($K$596:$K$642,$G$596:$G$642,$B678),"")</f>
        <v>33.909090909090907</v>
      </c>
      <c r="F678" s="57">
        <f>IFERROR(RANK(E678,$E$676:$E$680,1),"")</f>
        <v>5</v>
      </c>
    </row>
    <row r="679" spans="2:12" x14ac:dyDescent="0.2">
      <c r="B679" s="149" t="s">
        <v>1095</v>
      </c>
      <c r="C679" s="150"/>
      <c r="D679" s="57">
        <f>COUNTIFS($G$596:$G$642,$B679)</f>
        <v>11</v>
      </c>
      <c r="E679" s="80">
        <f>IFERROR(AVERAGEIFS($K$596:$K$642,$G$596:$G$642,$B679),"")</f>
        <v>30.90909090909091</v>
      </c>
      <c r="F679" s="57">
        <f>IFERROR(RANK(E679,$E$676:$E$680,1),"")</f>
        <v>3</v>
      </c>
    </row>
    <row r="680" spans="2:12" x14ac:dyDescent="0.2">
      <c r="B680" s="149" t="s">
        <v>1114</v>
      </c>
      <c r="C680" s="150"/>
      <c r="D680" s="57">
        <f>COUNTIFS($G$596:$G$642,$B680)</f>
        <v>2</v>
      </c>
      <c r="E680" s="80">
        <f>IFERROR(AVERAGEIFS($K$596:$K$642,$G$596:$G$642,$B680),"")</f>
        <v>10.5</v>
      </c>
      <c r="F680" s="57">
        <f>IFERROR(RANK(E680,$E$676:$E$680,1),"")</f>
        <v>1</v>
      </c>
    </row>
    <row r="682" spans="2:12" x14ac:dyDescent="0.2">
      <c r="C682" s="46" t="s">
        <v>1111</v>
      </c>
      <c r="D682" s="79">
        <f>SUM(D676:D681)</f>
        <v>47</v>
      </c>
      <c r="E682" s="133">
        <f>AVERAGE(E676:E680)</f>
        <v>26.818899521531101</v>
      </c>
    </row>
    <row r="684" spans="2:12" x14ac:dyDescent="0.2">
      <c r="B684" s="23" t="s">
        <v>1115</v>
      </c>
    </row>
    <row r="687" spans="2:12" ht="24" x14ac:dyDescent="0.2">
      <c r="B687" s="167" t="s">
        <v>1113</v>
      </c>
      <c r="C687" s="168"/>
      <c r="D687" s="167" t="s">
        <v>1108</v>
      </c>
      <c r="E687" s="168"/>
      <c r="F687" s="22" t="s">
        <v>1109</v>
      </c>
      <c r="G687" s="22" t="s">
        <v>1102</v>
      </c>
    </row>
    <row r="688" spans="2:12" x14ac:dyDescent="0.2">
      <c r="B688" s="51" t="s">
        <v>1092</v>
      </c>
      <c r="C688" s="88"/>
      <c r="D688" s="51" t="s">
        <v>1071</v>
      </c>
      <c r="E688" s="88"/>
      <c r="F688" s="57">
        <f>COUNTIFS($G$596:$G$642,$B688,$E$596:$E$642,$D688)</f>
        <v>3</v>
      </c>
      <c r="G688" s="80">
        <f>IFERROR(AVERAGEIFS($K$596:$K$642,$G$596:$G$642,$B688,$E$596:$E$642,$D688),"")</f>
        <v>26.666666666666668</v>
      </c>
    </row>
    <row r="689" spans="2:7" x14ac:dyDescent="0.2">
      <c r="B689" s="51" t="s">
        <v>1092</v>
      </c>
      <c r="C689" s="88"/>
      <c r="D689" s="51" t="s">
        <v>1072</v>
      </c>
      <c r="E689" s="88"/>
      <c r="F689" s="57">
        <f t="shared" ref="F689:F707" si="26">COUNTIFS($G$596:$G$642,$B689,$E$596:$E$642,$D689)</f>
        <v>3</v>
      </c>
      <c r="G689" s="80">
        <f t="shared" ref="G689:G707" si="27">IFERROR(AVERAGEIFS($K$596:$K$642,$G$596:$G$642,$B689,$E$596:$E$642,$D689),"")</f>
        <v>20.333333333333332</v>
      </c>
    </row>
    <row r="690" spans="2:7" x14ac:dyDescent="0.2">
      <c r="B690" s="51" t="s">
        <v>1092</v>
      </c>
      <c r="C690" s="88"/>
      <c r="D690" s="51" t="s">
        <v>1073</v>
      </c>
      <c r="E690" s="88"/>
      <c r="F690" s="57">
        <f t="shared" si="26"/>
        <v>8</v>
      </c>
      <c r="G690" s="80">
        <f t="shared" si="27"/>
        <v>32.375</v>
      </c>
    </row>
    <row r="691" spans="2:7" x14ac:dyDescent="0.2">
      <c r="B691" s="51" t="s">
        <v>1092</v>
      </c>
      <c r="C691" s="88"/>
      <c r="D691" s="51" t="s">
        <v>1074</v>
      </c>
      <c r="E691" s="88"/>
      <c r="F691" s="57">
        <f t="shared" si="26"/>
        <v>3</v>
      </c>
      <c r="G691" s="80">
        <f t="shared" si="27"/>
        <v>13.666666666666666</v>
      </c>
    </row>
    <row r="692" spans="2:7" x14ac:dyDescent="0.2">
      <c r="B692" s="51" t="s">
        <v>1092</v>
      </c>
      <c r="C692" s="88"/>
      <c r="D692" s="51" t="s">
        <v>1075</v>
      </c>
      <c r="E692" s="88"/>
      <c r="F692" s="57">
        <f t="shared" si="26"/>
        <v>2</v>
      </c>
      <c r="G692" s="80">
        <f t="shared" si="27"/>
        <v>22</v>
      </c>
    </row>
    <row r="693" spans="2:7" x14ac:dyDescent="0.2">
      <c r="B693" s="51" t="s">
        <v>1093</v>
      </c>
      <c r="C693" s="88"/>
      <c r="D693" s="51" t="s">
        <v>1076</v>
      </c>
      <c r="E693" s="88"/>
      <c r="F693" s="57">
        <f t="shared" si="26"/>
        <v>1</v>
      </c>
      <c r="G693" s="80">
        <f t="shared" si="27"/>
        <v>26</v>
      </c>
    </row>
    <row r="694" spans="2:7" x14ac:dyDescent="0.2">
      <c r="B694" s="51" t="s">
        <v>1093</v>
      </c>
      <c r="C694" s="88"/>
      <c r="D694" s="51" t="s">
        <v>1077</v>
      </c>
      <c r="E694" s="88"/>
      <c r="F694" s="57">
        <f t="shared" si="26"/>
        <v>0</v>
      </c>
      <c r="G694" s="80" t="str">
        <f t="shared" si="27"/>
        <v/>
      </c>
    </row>
    <row r="695" spans="2:7" x14ac:dyDescent="0.2">
      <c r="B695" s="51" t="s">
        <v>1093</v>
      </c>
      <c r="C695" s="88"/>
      <c r="D695" s="51" t="s">
        <v>1078</v>
      </c>
      <c r="E695" s="88"/>
      <c r="F695" s="57">
        <f t="shared" si="26"/>
        <v>1</v>
      </c>
      <c r="G695" s="80">
        <f t="shared" si="27"/>
        <v>27</v>
      </c>
    </row>
    <row r="696" spans="2:7" x14ac:dyDescent="0.2">
      <c r="B696" s="51" t="s">
        <v>1093</v>
      </c>
      <c r="C696" s="88"/>
      <c r="D696" s="51" t="s">
        <v>1079</v>
      </c>
      <c r="E696" s="88"/>
      <c r="F696" s="57">
        <f t="shared" si="26"/>
        <v>0</v>
      </c>
      <c r="G696" s="80" t="str">
        <f t="shared" si="27"/>
        <v/>
      </c>
    </row>
    <row r="697" spans="2:7" x14ac:dyDescent="0.2">
      <c r="B697" s="51" t="s">
        <v>1093</v>
      </c>
      <c r="C697" s="88"/>
      <c r="D697" s="51" t="s">
        <v>1080</v>
      </c>
      <c r="E697" s="88"/>
      <c r="F697" s="57">
        <f t="shared" si="26"/>
        <v>2</v>
      </c>
      <c r="G697" s="80">
        <f t="shared" si="27"/>
        <v>40</v>
      </c>
    </row>
    <row r="698" spans="2:7" x14ac:dyDescent="0.2">
      <c r="B698" s="51" t="s">
        <v>1094</v>
      </c>
      <c r="C698" s="88"/>
      <c r="D698" s="51" t="s">
        <v>1081</v>
      </c>
      <c r="E698" s="88"/>
      <c r="F698" s="57">
        <f t="shared" si="26"/>
        <v>1</v>
      </c>
      <c r="G698" s="80">
        <f t="shared" si="27"/>
        <v>15</v>
      </c>
    </row>
    <row r="699" spans="2:7" x14ac:dyDescent="0.2">
      <c r="B699" s="51" t="s">
        <v>1094</v>
      </c>
      <c r="C699" s="88"/>
      <c r="D699" s="51" t="s">
        <v>1082</v>
      </c>
      <c r="E699" s="88"/>
      <c r="F699" s="57">
        <f t="shared" si="26"/>
        <v>2</v>
      </c>
      <c r="G699" s="80">
        <f t="shared" si="27"/>
        <v>39.5</v>
      </c>
    </row>
    <row r="700" spans="2:7" x14ac:dyDescent="0.2">
      <c r="B700" s="51" t="s">
        <v>1094</v>
      </c>
      <c r="C700" s="88"/>
      <c r="D700" s="51" t="s">
        <v>1083</v>
      </c>
      <c r="E700" s="88"/>
      <c r="F700" s="57">
        <f t="shared" si="26"/>
        <v>2</v>
      </c>
      <c r="G700" s="80">
        <f t="shared" si="27"/>
        <v>27.5</v>
      </c>
    </row>
    <row r="701" spans="2:7" x14ac:dyDescent="0.2">
      <c r="B701" s="51" t="s">
        <v>1094</v>
      </c>
      <c r="C701" s="88"/>
      <c r="D701" s="51" t="s">
        <v>1084</v>
      </c>
      <c r="E701" s="88"/>
      <c r="F701" s="57">
        <f t="shared" si="26"/>
        <v>2</v>
      </c>
      <c r="G701" s="80">
        <f t="shared" si="27"/>
        <v>23.5</v>
      </c>
    </row>
    <row r="702" spans="2:7" x14ac:dyDescent="0.2">
      <c r="B702" s="51" t="s">
        <v>1094</v>
      </c>
      <c r="C702" s="88"/>
      <c r="D702" s="51" t="s">
        <v>1085</v>
      </c>
      <c r="E702" s="88"/>
      <c r="F702" s="57">
        <f t="shared" si="26"/>
        <v>4</v>
      </c>
      <c r="G702" s="80">
        <f t="shared" si="27"/>
        <v>44.25</v>
      </c>
    </row>
    <row r="703" spans="2:7" x14ac:dyDescent="0.2">
      <c r="B703" s="51" t="s">
        <v>1095</v>
      </c>
      <c r="C703" s="88"/>
      <c r="D703" s="51" t="s">
        <v>1086</v>
      </c>
      <c r="E703" s="88"/>
      <c r="F703" s="57">
        <f t="shared" si="26"/>
        <v>3</v>
      </c>
      <c r="G703" s="80">
        <f t="shared" si="27"/>
        <v>11.333333333333334</v>
      </c>
    </row>
    <row r="704" spans="2:7" x14ac:dyDescent="0.2">
      <c r="B704" s="51" t="s">
        <v>1095</v>
      </c>
      <c r="C704" s="88"/>
      <c r="D704" s="51" t="s">
        <v>1087</v>
      </c>
      <c r="E704" s="88"/>
      <c r="F704" s="57">
        <f t="shared" si="26"/>
        <v>4</v>
      </c>
      <c r="G704" s="80">
        <f t="shared" si="27"/>
        <v>49.25</v>
      </c>
    </row>
    <row r="705" spans="2:11" x14ac:dyDescent="0.2">
      <c r="B705" s="51" t="s">
        <v>1095</v>
      </c>
      <c r="C705" s="88"/>
      <c r="D705" s="51" t="s">
        <v>1088</v>
      </c>
      <c r="E705" s="88"/>
      <c r="F705" s="57">
        <f t="shared" si="26"/>
        <v>4</v>
      </c>
      <c r="G705" s="80">
        <f t="shared" si="27"/>
        <v>27.25</v>
      </c>
    </row>
    <row r="706" spans="2:11" x14ac:dyDescent="0.2">
      <c r="B706" s="51" t="s">
        <v>1114</v>
      </c>
      <c r="C706" s="88"/>
      <c r="D706" s="51" t="s">
        <v>1089</v>
      </c>
      <c r="E706" s="88"/>
      <c r="F706" s="57">
        <f t="shared" si="26"/>
        <v>0</v>
      </c>
      <c r="G706" s="80" t="str">
        <f t="shared" si="27"/>
        <v/>
      </c>
    </row>
    <row r="707" spans="2:11" x14ac:dyDescent="0.2">
      <c r="B707" s="51" t="s">
        <v>1114</v>
      </c>
      <c r="C707" s="88"/>
      <c r="D707" s="51" t="s">
        <v>1090</v>
      </c>
      <c r="E707" s="88"/>
      <c r="F707" s="57">
        <f t="shared" si="26"/>
        <v>2</v>
      </c>
      <c r="G707" s="80">
        <f t="shared" si="27"/>
        <v>10.5</v>
      </c>
    </row>
    <row r="709" spans="2:11" x14ac:dyDescent="0.2">
      <c r="E709" s="46" t="s">
        <v>1111</v>
      </c>
      <c r="F709" s="79">
        <f>SUM(F688:F708)</f>
        <v>47</v>
      </c>
      <c r="G709" s="133">
        <f>AVERAGE(G688:G707)</f>
        <v>26.830882352941178</v>
      </c>
    </row>
    <row r="711" spans="2:11" x14ac:dyDescent="0.2">
      <c r="B711" s="64" t="s">
        <v>1119</v>
      </c>
    </row>
    <row r="713" spans="2:11" s="75" customFormat="1" ht="24" x14ac:dyDescent="0.25">
      <c r="B713" s="72" t="s">
        <v>984</v>
      </c>
      <c r="C713" s="72" t="s">
        <v>1097</v>
      </c>
      <c r="D713" s="72" t="s">
        <v>1315</v>
      </c>
      <c r="E713" s="167" t="s">
        <v>1098</v>
      </c>
      <c r="F713" s="168"/>
      <c r="G713" s="167" t="s">
        <v>1099</v>
      </c>
      <c r="H713" s="168"/>
      <c r="I713" s="72" t="s">
        <v>1100</v>
      </c>
      <c r="J713" s="72" t="s">
        <v>1101</v>
      </c>
      <c r="K713" s="22" t="s">
        <v>1102</v>
      </c>
    </row>
    <row r="714" spans="2:11" x14ac:dyDescent="0.2">
      <c r="B714" s="56">
        <v>43139</v>
      </c>
      <c r="C714" s="73" t="s">
        <v>1779</v>
      </c>
      <c r="D714" s="74">
        <v>24</v>
      </c>
      <c r="E714" s="51" t="s">
        <v>1088</v>
      </c>
      <c r="F714" s="88"/>
      <c r="G714" s="51" t="s">
        <v>1095</v>
      </c>
      <c r="H714" s="88"/>
      <c r="I714" s="77">
        <v>0.4291666666666667</v>
      </c>
      <c r="J714" s="77">
        <v>0.46458333333333335</v>
      </c>
      <c r="K714" s="57">
        <v>51</v>
      </c>
    </row>
    <row r="715" spans="2:11" x14ac:dyDescent="0.2">
      <c r="B715" s="56">
        <v>43281</v>
      </c>
      <c r="C715" s="73" t="s">
        <v>1780</v>
      </c>
      <c r="D715" s="74">
        <v>21</v>
      </c>
      <c r="E715" s="51" t="s">
        <v>1089</v>
      </c>
      <c r="F715" s="88"/>
      <c r="G715" s="51" t="s">
        <v>1114</v>
      </c>
      <c r="H715" s="88"/>
      <c r="I715" s="77">
        <v>0.68333333333333324</v>
      </c>
      <c r="J715" s="77">
        <v>0.76736111111111116</v>
      </c>
      <c r="K715" s="57">
        <v>1</v>
      </c>
    </row>
    <row r="716" spans="2:11" x14ac:dyDescent="0.2">
      <c r="B716" s="56">
        <v>43130</v>
      </c>
      <c r="C716" s="73" t="s">
        <v>1781</v>
      </c>
      <c r="D716" s="74">
        <v>13</v>
      </c>
      <c r="E716" s="51" t="s">
        <v>1075</v>
      </c>
      <c r="F716" s="88"/>
      <c r="G716" s="51" t="s">
        <v>1092</v>
      </c>
      <c r="H716" s="88"/>
      <c r="I716" s="77">
        <v>0.42499999999999999</v>
      </c>
      <c r="J716" s="77">
        <v>0.44097222222222227</v>
      </c>
      <c r="K716" s="57">
        <v>23</v>
      </c>
    </row>
    <row r="717" spans="2:11" x14ac:dyDescent="0.2">
      <c r="B717" s="56">
        <v>43219</v>
      </c>
      <c r="C717" s="73" t="s">
        <v>1782</v>
      </c>
      <c r="D717" s="74">
        <v>26</v>
      </c>
      <c r="E717" s="51" t="s">
        <v>1085</v>
      </c>
      <c r="F717" s="88"/>
      <c r="G717" s="51" t="s">
        <v>1094</v>
      </c>
      <c r="H717" s="88"/>
      <c r="I717" s="77">
        <v>0.59722222222222221</v>
      </c>
      <c r="J717" s="77">
        <v>0.63402777777777775</v>
      </c>
      <c r="K717" s="57">
        <v>53</v>
      </c>
    </row>
    <row r="718" spans="2:11" x14ac:dyDescent="0.2">
      <c r="B718" s="56">
        <v>43207</v>
      </c>
      <c r="C718" s="73" t="s">
        <v>1783</v>
      </c>
      <c r="D718" s="74">
        <v>28</v>
      </c>
      <c r="E718" s="51" t="s">
        <v>1081</v>
      </c>
      <c r="F718" s="88"/>
      <c r="G718" s="51" t="s">
        <v>1094</v>
      </c>
      <c r="H718" s="88"/>
      <c r="I718" s="77">
        <v>0.44166666666666665</v>
      </c>
      <c r="J718" s="77">
        <v>0.5409722222222223</v>
      </c>
      <c r="K718" s="57">
        <v>23</v>
      </c>
    </row>
    <row r="719" spans="2:11" x14ac:dyDescent="0.2">
      <c r="B719" s="56">
        <v>43212</v>
      </c>
      <c r="C719" s="73" t="s">
        <v>1784</v>
      </c>
      <c r="D719" s="74">
        <v>22</v>
      </c>
      <c r="E719" s="51" t="s">
        <v>1077</v>
      </c>
      <c r="F719" s="88"/>
      <c r="G719" s="51" t="s">
        <v>1093</v>
      </c>
      <c r="H719" s="88"/>
      <c r="I719" s="77">
        <v>0.71875</v>
      </c>
      <c r="J719" s="77">
        <v>0.74097222222222225</v>
      </c>
      <c r="K719" s="57">
        <v>32</v>
      </c>
    </row>
    <row r="720" spans="2:11" x14ac:dyDescent="0.2">
      <c r="B720" s="56">
        <v>43216</v>
      </c>
      <c r="C720" s="73" t="s">
        <v>1785</v>
      </c>
      <c r="D720" s="74">
        <v>10</v>
      </c>
      <c r="E720" s="51" t="s">
        <v>1075</v>
      </c>
      <c r="F720" s="88"/>
      <c r="G720" s="51" t="s">
        <v>1092</v>
      </c>
      <c r="H720" s="88"/>
      <c r="I720" s="77">
        <v>0.33680555555555558</v>
      </c>
      <c r="J720" s="77">
        <v>0.43472222222222223</v>
      </c>
      <c r="K720" s="57">
        <v>21</v>
      </c>
    </row>
    <row r="721" spans="2:11" x14ac:dyDescent="0.2">
      <c r="B721" s="56">
        <v>43204</v>
      </c>
      <c r="C721" s="73" t="s">
        <v>1786</v>
      </c>
      <c r="D721" s="74">
        <v>10</v>
      </c>
      <c r="E721" s="51" t="s">
        <v>1071</v>
      </c>
      <c r="F721" s="88"/>
      <c r="G721" s="51" t="s">
        <v>1092</v>
      </c>
      <c r="H721" s="88"/>
      <c r="I721" s="77">
        <v>0.68888888888888899</v>
      </c>
      <c r="J721" s="77">
        <v>0.70763888888888893</v>
      </c>
      <c r="K721" s="57">
        <v>27</v>
      </c>
    </row>
    <row r="722" spans="2:11" x14ac:dyDescent="0.2">
      <c r="B722" s="56">
        <v>43233</v>
      </c>
      <c r="C722" s="73" t="s">
        <v>1787</v>
      </c>
      <c r="D722" s="74">
        <v>11</v>
      </c>
      <c r="E722" s="51" t="s">
        <v>1072</v>
      </c>
      <c r="F722" s="88"/>
      <c r="G722" s="51" t="s">
        <v>1092</v>
      </c>
      <c r="H722" s="88"/>
      <c r="I722" s="77">
        <v>0.36041666666666666</v>
      </c>
      <c r="J722" s="77">
        <v>0.40972222222222227</v>
      </c>
      <c r="K722" s="57">
        <v>11</v>
      </c>
    </row>
    <row r="723" spans="2:11" x14ac:dyDescent="0.2">
      <c r="B723" s="56">
        <v>43288</v>
      </c>
      <c r="C723" s="73" t="s">
        <v>1788</v>
      </c>
      <c r="D723" s="74">
        <v>27</v>
      </c>
      <c r="E723" s="51" t="s">
        <v>1081</v>
      </c>
      <c r="F723" s="88"/>
      <c r="G723" s="51" t="s">
        <v>1094</v>
      </c>
      <c r="H723" s="88"/>
      <c r="I723" s="77">
        <v>0.42986111111111108</v>
      </c>
      <c r="J723" s="77">
        <v>0.5215277777777777</v>
      </c>
      <c r="K723" s="57">
        <v>12</v>
      </c>
    </row>
    <row r="724" spans="2:11" x14ac:dyDescent="0.2">
      <c r="B724" s="56">
        <v>43210</v>
      </c>
      <c r="C724" s="73" t="s">
        <v>1789</v>
      </c>
      <c r="D724" s="74">
        <v>14</v>
      </c>
      <c r="E724" s="51" t="s">
        <v>1075</v>
      </c>
      <c r="F724" s="88"/>
      <c r="G724" s="51" t="s">
        <v>1092</v>
      </c>
      <c r="H724" s="88"/>
      <c r="I724" s="77">
        <v>0.58680555555555558</v>
      </c>
      <c r="J724" s="77">
        <v>0.63958333333333328</v>
      </c>
      <c r="K724" s="57">
        <v>16</v>
      </c>
    </row>
    <row r="725" spans="2:11" x14ac:dyDescent="0.2">
      <c r="B725" s="56">
        <v>43236</v>
      </c>
      <c r="C725" s="73" t="s">
        <v>1790</v>
      </c>
      <c r="D725" s="74">
        <v>13</v>
      </c>
      <c r="E725" s="51" t="s">
        <v>1083</v>
      </c>
      <c r="F725" s="88"/>
      <c r="G725" s="51" t="s">
        <v>1094</v>
      </c>
      <c r="H725" s="88"/>
      <c r="I725" s="77">
        <v>0.67222222222222217</v>
      </c>
      <c r="J725" s="77">
        <v>0.73472222222222217</v>
      </c>
      <c r="K725" s="57">
        <v>30</v>
      </c>
    </row>
    <row r="726" spans="2:11" x14ac:dyDescent="0.2">
      <c r="B726" s="56">
        <v>43295</v>
      </c>
      <c r="C726" s="73" t="s">
        <v>1791</v>
      </c>
      <c r="D726" s="74">
        <v>25</v>
      </c>
      <c r="E726" s="51" t="s">
        <v>1082</v>
      </c>
      <c r="F726" s="88"/>
      <c r="G726" s="51" t="s">
        <v>1094</v>
      </c>
      <c r="H726" s="88"/>
      <c r="I726" s="77">
        <v>0.35555555555555557</v>
      </c>
      <c r="J726" s="77">
        <v>0.36458333333333331</v>
      </c>
      <c r="K726" s="57">
        <v>13</v>
      </c>
    </row>
    <row r="727" spans="2:11" x14ac:dyDescent="0.2">
      <c r="B727" s="56">
        <v>43273</v>
      </c>
      <c r="C727" s="73" t="s">
        <v>1792</v>
      </c>
      <c r="D727" s="74">
        <v>23</v>
      </c>
      <c r="E727" s="51" t="s">
        <v>1071</v>
      </c>
      <c r="F727" s="88"/>
      <c r="G727" s="51" t="s">
        <v>1092</v>
      </c>
      <c r="H727" s="88"/>
      <c r="I727" s="77">
        <v>0.47847222222222219</v>
      </c>
      <c r="J727" s="77">
        <v>0.54166666666666663</v>
      </c>
      <c r="K727" s="57">
        <v>31</v>
      </c>
    </row>
    <row r="728" spans="2:11" x14ac:dyDescent="0.2">
      <c r="B728" s="56">
        <v>43306</v>
      </c>
      <c r="C728" s="73" t="s">
        <v>1793</v>
      </c>
      <c r="D728" s="74">
        <v>26</v>
      </c>
      <c r="E728" s="51" t="s">
        <v>1088</v>
      </c>
      <c r="F728" s="88"/>
      <c r="G728" s="51" t="s">
        <v>1095</v>
      </c>
      <c r="H728" s="88"/>
      <c r="I728" s="77">
        <v>0.40416666666666662</v>
      </c>
      <c r="J728" s="77">
        <v>0.41666666666666669</v>
      </c>
      <c r="K728" s="57">
        <v>18</v>
      </c>
    </row>
    <row r="729" spans="2:11" x14ac:dyDescent="0.2">
      <c r="B729" s="56">
        <v>43118</v>
      </c>
      <c r="C729" s="73" t="s">
        <v>1794</v>
      </c>
      <c r="D729" s="74">
        <v>7</v>
      </c>
      <c r="E729" s="51" t="s">
        <v>1075</v>
      </c>
      <c r="F729" s="88"/>
      <c r="G729" s="51" t="s">
        <v>1092</v>
      </c>
      <c r="H729" s="88"/>
      <c r="I729" s="77">
        <v>0.55347222222222225</v>
      </c>
      <c r="J729" s="77">
        <v>0.64374999999999993</v>
      </c>
      <c r="K729" s="57">
        <v>10</v>
      </c>
    </row>
    <row r="730" spans="2:11" x14ac:dyDescent="0.2">
      <c r="B730" s="56">
        <v>43308</v>
      </c>
      <c r="C730" s="73" t="s">
        <v>1795</v>
      </c>
      <c r="D730" s="74">
        <v>29</v>
      </c>
      <c r="E730" s="51" t="s">
        <v>1083</v>
      </c>
      <c r="F730" s="88"/>
      <c r="G730" s="51" t="s">
        <v>1094</v>
      </c>
      <c r="H730" s="88"/>
      <c r="I730" s="77">
        <v>0.72361111111111109</v>
      </c>
      <c r="J730" s="77">
        <v>0.78402777777777777</v>
      </c>
      <c r="K730" s="57">
        <v>27</v>
      </c>
    </row>
    <row r="731" spans="2:11" x14ac:dyDescent="0.2">
      <c r="B731" s="56">
        <v>43108</v>
      </c>
      <c r="C731" s="73" t="s">
        <v>1796</v>
      </c>
      <c r="D731" s="74">
        <v>18</v>
      </c>
      <c r="E731" s="51" t="s">
        <v>1084</v>
      </c>
      <c r="F731" s="88"/>
      <c r="G731" s="51" t="s">
        <v>1094</v>
      </c>
      <c r="H731" s="88"/>
      <c r="I731" s="77">
        <v>0.68263888888888891</v>
      </c>
      <c r="J731" s="77">
        <v>0.73819444444444438</v>
      </c>
      <c r="K731" s="57">
        <v>20</v>
      </c>
    </row>
    <row r="732" spans="2:11" x14ac:dyDescent="0.2">
      <c r="B732" s="56">
        <v>43275</v>
      </c>
      <c r="C732" s="73" t="s">
        <v>1797</v>
      </c>
      <c r="D732" s="74">
        <v>5</v>
      </c>
      <c r="E732" s="51" t="s">
        <v>1086</v>
      </c>
      <c r="F732" s="88"/>
      <c r="G732" s="51" t="s">
        <v>1095</v>
      </c>
      <c r="H732" s="88"/>
      <c r="I732" s="77">
        <v>0.46319444444444446</v>
      </c>
      <c r="J732" s="77">
        <v>0.52430555555555558</v>
      </c>
      <c r="K732" s="57">
        <v>28</v>
      </c>
    </row>
    <row r="733" spans="2:11" x14ac:dyDescent="0.2">
      <c r="B733" s="56">
        <v>43231</v>
      </c>
      <c r="C733" s="73" t="s">
        <v>1798</v>
      </c>
      <c r="D733" s="74">
        <v>6</v>
      </c>
      <c r="E733" s="51" t="s">
        <v>1079</v>
      </c>
      <c r="F733" s="88"/>
      <c r="G733" s="51" t="s">
        <v>1093</v>
      </c>
      <c r="H733" s="88"/>
      <c r="I733" s="77">
        <v>0.34513888888888888</v>
      </c>
      <c r="J733" s="77">
        <v>0.36388888888888887</v>
      </c>
      <c r="K733" s="57">
        <v>27</v>
      </c>
    </row>
    <row r="734" spans="2:11" x14ac:dyDescent="0.2">
      <c r="B734" s="56">
        <v>43206</v>
      </c>
      <c r="C734" s="73" t="s">
        <v>1799</v>
      </c>
      <c r="D734" s="74">
        <v>11</v>
      </c>
      <c r="E734" s="51" t="s">
        <v>1088</v>
      </c>
      <c r="F734" s="88"/>
      <c r="G734" s="51" t="s">
        <v>1095</v>
      </c>
      <c r="H734" s="88"/>
      <c r="I734" s="77">
        <v>0.69861111111111107</v>
      </c>
      <c r="J734" s="77">
        <v>0.73402777777777783</v>
      </c>
      <c r="K734" s="57">
        <v>51</v>
      </c>
    </row>
    <row r="735" spans="2:11" x14ac:dyDescent="0.2">
      <c r="B735" s="56">
        <v>43221</v>
      </c>
      <c r="C735" s="73" t="s">
        <v>1800</v>
      </c>
      <c r="D735" s="74">
        <v>29</v>
      </c>
      <c r="E735" s="51" t="s">
        <v>1079</v>
      </c>
      <c r="F735" s="88"/>
      <c r="G735" s="51" t="s">
        <v>1093</v>
      </c>
      <c r="H735" s="88"/>
      <c r="I735" s="77">
        <v>0.51666666666666672</v>
      </c>
      <c r="J735" s="77">
        <v>0.59305555555555556</v>
      </c>
      <c r="K735" s="57">
        <v>50</v>
      </c>
    </row>
    <row r="736" spans="2:11" x14ac:dyDescent="0.2">
      <c r="B736" s="56">
        <v>43264</v>
      </c>
      <c r="C736" s="73" t="s">
        <v>1801</v>
      </c>
      <c r="D736" s="74">
        <v>9</v>
      </c>
      <c r="E736" s="51" t="s">
        <v>1072</v>
      </c>
      <c r="F736" s="88"/>
      <c r="G736" s="51" t="s">
        <v>1092</v>
      </c>
      <c r="H736" s="88"/>
      <c r="I736" s="77">
        <v>0.47569444444444442</v>
      </c>
      <c r="J736" s="77">
        <v>0.56944444444444442</v>
      </c>
      <c r="K736" s="57">
        <v>15</v>
      </c>
    </row>
    <row r="737" spans="2:11" x14ac:dyDescent="0.2">
      <c r="B737" s="56">
        <v>43198</v>
      </c>
      <c r="C737" s="73" t="s">
        <v>1802</v>
      </c>
      <c r="D737" s="74">
        <v>14</v>
      </c>
      <c r="E737" s="51" t="s">
        <v>1085</v>
      </c>
      <c r="F737" s="88"/>
      <c r="G737" s="51" t="s">
        <v>1094</v>
      </c>
      <c r="H737" s="88"/>
      <c r="I737" s="77">
        <v>0.45</v>
      </c>
      <c r="J737" s="77">
        <v>0.48194444444444445</v>
      </c>
      <c r="K737" s="57">
        <v>46</v>
      </c>
    </row>
    <row r="738" spans="2:11" x14ac:dyDescent="0.2">
      <c r="B738" s="56">
        <v>43325</v>
      </c>
      <c r="C738" s="73" t="s">
        <v>1803</v>
      </c>
      <c r="D738" s="74">
        <v>15</v>
      </c>
      <c r="E738" s="51" t="s">
        <v>1071</v>
      </c>
      <c r="F738" s="88"/>
      <c r="G738" s="51" t="s">
        <v>1092</v>
      </c>
      <c r="H738" s="88"/>
      <c r="I738" s="77">
        <v>0.69861111111111107</v>
      </c>
      <c r="J738" s="77">
        <v>0.79513888888888884</v>
      </c>
      <c r="K738" s="57">
        <v>19</v>
      </c>
    </row>
    <row r="739" spans="2:11" x14ac:dyDescent="0.2">
      <c r="B739" s="56">
        <v>43295</v>
      </c>
      <c r="C739" s="73" t="s">
        <v>1804</v>
      </c>
      <c r="D739" s="74">
        <v>11</v>
      </c>
      <c r="E739" s="51" t="s">
        <v>1078</v>
      </c>
      <c r="F739" s="88"/>
      <c r="G739" s="51" t="s">
        <v>1093</v>
      </c>
      <c r="H739" s="88"/>
      <c r="I739" s="77">
        <v>0.52986111111111112</v>
      </c>
      <c r="J739" s="77">
        <v>0.62986111111111109</v>
      </c>
      <c r="K739" s="57">
        <v>24</v>
      </c>
    </row>
    <row r="740" spans="2:11" x14ac:dyDescent="0.2">
      <c r="B740" s="56">
        <v>43136</v>
      </c>
      <c r="C740" s="73" t="s">
        <v>1805</v>
      </c>
      <c r="D740" s="74">
        <v>18</v>
      </c>
      <c r="E740" s="51" t="s">
        <v>1071</v>
      </c>
      <c r="F740" s="88"/>
      <c r="G740" s="51" t="s">
        <v>1092</v>
      </c>
      <c r="H740" s="88"/>
      <c r="I740" s="77">
        <v>0.72291666666666676</v>
      </c>
      <c r="J740" s="77">
        <v>0.77013888888888893</v>
      </c>
      <c r="K740" s="57">
        <v>8</v>
      </c>
    </row>
    <row r="741" spans="2:11" x14ac:dyDescent="0.2">
      <c r="B741" s="56">
        <v>43268</v>
      </c>
      <c r="C741" s="73" t="s">
        <v>1806</v>
      </c>
      <c r="D741" s="74">
        <v>15</v>
      </c>
      <c r="E741" s="51" t="s">
        <v>1087</v>
      </c>
      <c r="F741" s="88"/>
      <c r="G741" s="51" t="s">
        <v>1095</v>
      </c>
      <c r="H741" s="88"/>
      <c r="I741" s="77">
        <v>0.57222222222222219</v>
      </c>
      <c r="J741" s="77">
        <v>0.64097222222222217</v>
      </c>
      <c r="K741" s="57">
        <v>39</v>
      </c>
    </row>
    <row r="742" spans="2:11" x14ac:dyDescent="0.2">
      <c r="B742" s="56">
        <v>43120</v>
      </c>
      <c r="C742" s="73" t="s">
        <v>1807</v>
      </c>
      <c r="D742" s="74">
        <v>10</v>
      </c>
      <c r="E742" s="51" t="s">
        <v>1079</v>
      </c>
      <c r="F742" s="88"/>
      <c r="G742" s="51" t="s">
        <v>1093</v>
      </c>
      <c r="H742" s="88"/>
      <c r="I742" s="77">
        <v>0.61458333333333337</v>
      </c>
      <c r="J742" s="77">
        <v>0.69930555555555551</v>
      </c>
      <c r="K742" s="57">
        <v>2</v>
      </c>
    </row>
    <row r="743" spans="2:11" x14ac:dyDescent="0.2">
      <c r="B743" s="56">
        <v>43329</v>
      </c>
      <c r="C743" s="73" t="s">
        <v>1808</v>
      </c>
      <c r="D743" s="74">
        <v>10</v>
      </c>
      <c r="E743" s="51" t="s">
        <v>1079</v>
      </c>
      <c r="F743" s="88"/>
      <c r="G743" s="51" t="s">
        <v>1093</v>
      </c>
      <c r="H743" s="88"/>
      <c r="I743" s="77">
        <v>0.47986111111111113</v>
      </c>
      <c r="J743" s="77">
        <v>0.56111111111111112</v>
      </c>
      <c r="K743" s="57">
        <v>57</v>
      </c>
    </row>
    <row r="744" spans="2:11" x14ac:dyDescent="0.2">
      <c r="B744" s="56">
        <v>43156</v>
      </c>
      <c r="C744" s="73" t="s">
        <v>1809</v>
      </c>
      <c r="D744" s="74">
        <v>21</v>
      </c>
      <c r="E744" s="51" t="s">
        <v>1072</v>
      </c>
      <c r="F744" s="88"/>
      <c r="G744" s="51" t="s">
        <v>1092</v>
      </c>
      <c r="H744" s="88"/>
      <c r="I744" s="77">
        <v>0.56527777777777777</v>
      </c>
      <c r="J744" s="77">
        <v>0.60763888888888895</v>
      </c>
      <c r="K744" s="57">
        <v>1</v>
      </c>
    </row>
    <row r="745" spans="2:11" x14ac:dyDescent="0.2">
      <c r="B745" s="56">
        <v>43127</v>
      </c>
      <c r="C745" s="73" t="s">
        <v>1810</v>
      </c>
      <c r="D745" s="74">
        <v>17</v>
      </c>
      <c r="E745" s="51" t="s">
        <v>1089</v>
      </c>
      <c r="F745" s="88"/>
      <c r="G745" s="51" t="s">
        <v>1114</v>
      </c>
      <c r="H745" s="88"/>
      <c r="I745" s="77">
        <v>0.5756944444444444</v>
      </c>
      <c r="J745" s="77">
        <v>0.6118055555555556</v>
      </c>
      <c r="K745" s="57">
        <v>52</v>
      </c>
    </row>
    <row r="746" spans="2:11" x14ac:dyDescent="0.2">
      <c r="B746" s="56">
        <v>43179</v>
      </c>
      <c r="C746" s="73" t="s">
        <v>1811</v>
      </c>
      <c r="D746" s="74">
        <v>17</v>
      </c>
      <c r="E746" s="51" t="s">
        <v>1074</v>
      </c>
      <c r="F746" s="88"/>
      <c r="G746" s="51" t="s">
        <v>1092</v>
      </c>
      <c r="H746" s="88"/>
      <c r="I746" s="77">
        <v>0.63888888888888895</v>
      </c>
      <c r="J746" s="77">
        <v>0.69791666666666663</v>
      </c>
      <c r="K746" s="57">
        <v>25</v>
      </c>
    </row>
    <row r="747" spans="2:11" x14ac:dyDescent="0.2">
      <c r="B747" s="56">
        <v>43191</v>
      </c>
      <c r="C747" s="73" t="s">
        <v>1812</v>
      </c>
      <c r="D747" s="74">
        <v>7</v>
      </c>
      <c r="E747" s="51" t="s">
        <v>1075</v>
      </c>
      <c r="F747" s="88"/>
      <c r="G747" s="51" t="s">
        <v>1092</v>
      </c>
      <c r="H747" s="88"/>
      <c r="I747" s="77">
        <v>0.40416666666666662</v>
      </c>
      <c r="J747" s="77">
        <v>0.48402777777777778</v>
      </c>
      <c r="K747" s="57">
        <v>55</v>
      </c>
    </row>
    <row r="748" spans="2:11" x14ac:dyDescent="0.2">
      <c r="B748" s="56">
        <v>43314</v>
      </c>
      <c r="C748" s="73" t="s">
        <v>1813</v>
      </c>
      <c r="D748" s="74">
        <v>14</v>
      </c>
      <c r="E748" s="51" t="s">
        <v>1074</v>
      </c>
      <c r="F748" s="88"/>
      <c r="G748" s="51" t="s">
        <v>1092</v>
      </c>
      <c r="H748" s="88"/>
      <c r="I748" s="77">
        <v>0.44027777777777777</v>
      </c>
      <c r="J748" s="77">
        <v>0.45763888888888887</v>
      </c>
      <c r="K748" s="57">
        <v>25</v>
      </c>
    </row>
    <row r="749" spans="2:11" x14ac:dyDescent="0.2">
      <c r="B749" s="56">
        <v>43136</v>
      </c>
      <c r="C749" s="73" t="s">
        <v>1814</v>
      </c>
      <c r="D749" s="74">
        <v>14</v>
      </c>
      <c r="E749" s="51" t="s">
        <v>1071</v>
      </c>
      <c r="F749" s="88"/>
      <c r="G749" s="51" t="s">
        <v>1092</v>
      </c>
      <c r="H749" s="88"/>
      <c r="I749" s="77">
        <v>0.40486111111111112</v>
      </c>
      <c r="J749" s="77">
        <v>0.42569444444444443</v>
      </c>
      <c r="K749" s="57">
        <v>30</v>
      </c>
    </row>
    <row r="750" spans="2:11" x14ac:dyDescent="0.2">
      <c r="B750" s="56">
        <v>43226</v>
      </c>
      <c r="C750" s="73" t="s">
        <v>1815</v>
      </c>
      <c r="D750" s="74">
        <v>11</v>
      </c>
      <c r="E750" s="51" t="s">
        <v>1081</v>
      </c>
      <c r="F750" s="88"/>
      <c r="G750" s="51" t="s">
        <v>1094</v>
      </c>
      <c r="H750" s="88"/>
      <c r="I750" s="77">
        <v>0.44236111111111115</v>
      </c>
      <c r="J750" s="77">
        <v>0.5395833333333333</v>
      </c>
      <c r="K750" s="57">
        <v>20</v>
      </c>
    </row>
    <row r="751" spans="2:11" x14ac:dyDescent="0.2">
      <c r="B751" s="56">
        <v>43101</v>
      </c>
      <c r="C751" s="73" t="s">
        <v>1816</v>
      </c>
      <c r="D751" s="74">
        <v>7</v>
      </c>
      <c r="E751" s="51" t="s">
        <v>1088</v>
      </c>
      <c r="F751" s="88"/>
      <c r="G751" s="51" t="s">
        <v>1095</v>
      </c>
      <c r="H751" s="88"/>
      <c r="I751" s="77">
        <v>0.5131944444444444</v>
      </c>
      <c r="J751" s="77">
        <v>0.6020833333333333</v>
      </c>
      <c r="K751" s="57">
        <v>8</v>
      </c>
    </row>
    <row r="752" spans="2:11" x14ac:dyDescent="0.2">
      <c r="B752" s="56">
        <v>43313</v>
      </c>
      <c r="C752" s="73" t="s">
        <v>1817</v>
      </c>
      <c r="D752" s="74">
        <v>29</v>
      </c>
      <c r="E752" s="51" t="s">
        <v>1078</v>
      </c>
      <c r="F752" s="88"/>
      <c r="G752" s="51" t="s">
        <v>1093</v>
      </c>
      <c r="H752" s="88"/>
      <c r="I752" s="77">
        <v>0.40763888888888888</v>
      </c>
      <c r="J752" s="77">
        <v>0.5083333333333333</v>
      </c>
      <c r="K752" s="57">
        <v>25</v>
      </c>
    </row>
    <row r="753" spans="2:12" x14ac:dyDescent="0.2">
      <c r="B753" s="56">
        <v>43300</v>
      </c>
      <c r="C753" s="73" t="s">
        <v>1818</v>
      </c>
      <c r="D753" s="74">
        <v>24</v>
      </c>
      <c r="E753" s="51" t="s">
        <v>1083</v>
      </c>
      <c r="F753" s="88"/>
      <c r="G753" s="51" t="s">
        <v>1094</v>
      </c>
      <c r="H753" s="88"/>
      <c r="I753" s="77">
        <v>0.53194444444444444</v>
      </c>
      <c r="J753" s="77">
        <v>0.62638888888888888</v>
      </c>
      <c r="K753" s="57">
        <v>16</v>
      </c>
    </row>
    <row r="754" spans="2:12" x14ac:dyDescent="0.2">
      <c r="B754" s="56">
        <v>43279</v>
      </c>
      <c r="C754" s="73" t="s">
        <v>1819</v>
      </c>
      <c r="D754" s="74">
        <v>25</v>
      </c>
      <c r="E754" s="51" t="s">
        <v>1086</v>
      </c>
      <c r="F754" s="88"/>
      <c r="G754" s="51" t="s">
        <v>1095</v>
      </c>
      <c r="H754" s="88"/>
      <c r="I754" s="77">
        <v>0.35902777777777778</v>
      </c>
      <c r="J754" s="77">
        <v>0.36736111111111108</v>
      </c>
      <c r="K754" s="57">
        <v>12</v>
      </c>
    </row>
    <row r="755" spans="2:12" x14ac:dyDescent="0.2">
      <c r="B755" s="56">
        <v>43160</v>
      </c>
      <c r="C755" s="73" t="s">
        <v>1820</v>
      </c>
      <c r="D755" s="74">
        <v>16</v>
      </c>
      <c r="E755" s="51" t="s">
        <v>1073</v>
      </c>
      <c r="F755" s="88"/>
      <c r="G755" s="51" t="s">
        <v>1092</v>
      </c>
      <c r="H755" s="88"/>
      <c r="I755" s="77">
        <v>0.68125000000000002</v>
      </c>
      <c r="J755" s="77">
        <v>0.76180555555555551</v>
      </c>
      <c r="K755" s="57">
        <v>56</v>
      </c>
    </row>
    <row r="756" spans="2:12" x14ac:dyDescent="0.2">
      <c r="B756" s="56">
        <v>43317</v>
      </c>
      <c r="C756" s="73" t="s">
        <v>1821</v>
      </c>
      <c r="D756" s="74">
        <v>18</v>
      </c>
      <c r="E756" s="51" t="s">
        <v>1078</v>
      </c>
      <c r="F756" s="88"/>
      <c r="G756" s="51" t="s">
        <v>1093</v>
      </c>
      <c r="H756" s="88"/>
      <c r="I756" s="77">
        <v>0.47847222222222219</v>
      </c>
      <c r="J756" s="77">
        <v>0.50277777777777777</v>
      </c>
      <c r="K756" s="57">
        <v>35</v>
      </c>
    </row>
    <row r="757" spans="2:12" x14ac:dyDescent="0.2">
      <c r="B757" s="56">
        <v>43206</v>
      </c>
      <c r="C757" s="73" t="s">
        <v>1822</v>
      </c>
      <c r="D757" s="74">
        <v>21</v>
      </c>
      <c r="E757" s="51" t="s">
        <v>1082</v>
      </c>
      <c r="F757" s="88"/>
      <c r="G757" s="51" t="s">
        <v>1094</v>
      </c>
      <c r="H757" s="88"/>
      <c r="I757" s="77">
        <v>0.40069444444444446</v>
      </c>
      <c r="J757" s="77">
        <v>0.47291666666666665</v>
      </c>
      <c r="K757" s="57">
        <v>44</v>
      </c>
    </row>
    <row r="758" spans="2:12" x14ac:dyDescent="0.2">
      <c r="B758" s="56">
        <v>43184</v>
      </c>
      <c r="C758" s="73" t="s">
        <v>1823</v>
      </c>
      <c r="D758" s="74">
        <v>26</v>
      </c>
      <c r="E758" s="51" t="s">
        <v>1080</v>
      </c>
      <c r="F758" s="88"/>
      <c r="G758" s="51" t="s">
        <v>1093</v>
      </c>
      <c r="H758" s="88"/>
      <c r="I758" s="77">
        <v>0.56597222222222221</v>
      </c>
      <c r="J758" s="77">
        <v>0.6465277777777777</v>
      </c>
      <c r="K758" s="57">
        <v>56</v>
      </c>
    </row>
    <row r="759" spans="2:12" x14ac:dyDescent="0.2">
      <c r="B759" s="56">
        <v>43103</v>
      </c>
      <c r="C759" s="73" t="s">
        <v>1824</v>
      </c>
      <c r="D759" s="74">
        <v>26</v>
      </c>
      <c r="E759" s="51" t="s">
        <v>1083</v>
      </c>
      <c r="F759" s="88"/>
      <c r="G759" s="51" t="s">
        <v>1094</v>
      </c>
      <c r="H759" s="88"/>
      <c r="I759" s="77">
        <v>0.51180555555555551</v>
      </c>
      <c r="J759" s="77">
        <v>0.55138888888888893</v>
      </c>
      <c r="K759" s="57">
        <v>57</v>
      </c>
    </row>
    <row r="760" spans="2:12" x14ac:dyDescent="0.2">
      <c r="B760" s="56">
        <v>43316</v>
      </c>
      <c r="C760" s="73" t="s">
        <v>1825</v>
      </c>
      <c r="D760" s="74">
        <v>19</v>
      </c>
      <c r="E760" s="51" t="s">
        <v>1071</v>
      </c>
      <c r="F760" s="88"/>
      <c r="G760" s="51" t="s">
        <v>1092</v>
      </c>
      <c r="H760" s="88"/>
      <c r="I760" s="77">
        <v>0.56666666666666665</v>
      </c>
      <c r="J760" s="77">
        <v>0.64513888888888893</v>
      </c>
      <c r="K760" s="57">
        <v>53</v>
      </c>
    </row>
    <row r="762" spans="2:12" ht="12.75" thickBot="1" x14ac:dyDescent="0.25"/>
    <row r="763" spans="2:12" ht="12.75" thickBot="1" x14ac:dyDescent="0.25">
      <c r="B763" s="46" t="s">
        <v>1105</v>
      </c>
      <c r="F763" s="78">
        <f>AVERAGE(K714:K760)</f>
        <v>28.829787234042552</v>
      </c>
      <c r="G763" s="42" t="s">
        <v>1106</v>
      </c>
    </row>
    <row r="765" spans="2:12" x14ac:dyDescent="0.2">
      <c r="B765" s="23" t="s">
        <v>1107</v>
      </c>
    </row>
    <row r="767" spans="2:12" ht="24" x14ac:dyDescent="0.2">
      <c r="B767" s="167" t="s">
        <v>1108</v>
      </c>
      <c r="C767" s="168"/>
      <c r="D767" s="22" t="s">
        <v>1109</v>
      </c>
      <c r="E767" s="22" t="s">
        <v>1102</v>
      </c>
      <c r="F767" s="22" t="s">
        <v>1116</v>
      </c>
      <c r="L767" s="23" t="s">
        <v>41</v>
      </c>
    </row>
    <row r="768" spans="2:12" x14ac:dyDescent="0.2">
      <c r="B768" s="51" t="s">
        <v>1071</v>
      </c>
      <c r="C768" s="88"/>
      <c r="D768" s="57">
        <f>COUNTIFS($E$714:$E$760,$B768)</f>
        <v>6</v>
      </c>
      <c r="E768" s="80">
        <f>IFERROR(AVERAGEIFS($K$714:$K$760,$E$714:$E$760,$B768),"")</f>
        <v>28</v>
      </c>
      <c r="F768" s="57">
        <f>IFERROR(RANK(E768,$E$768:$E$787,1),"")</f>
        <v>8</v>
      </c>
      <c r="L768" s="5"/>
    </row>
    <row r="769" spans="2:12" x14ac:dyDescent="0.2">
      <c r="B769" s="51" t="s">
        <v>1072</v>
      </c>
      <c r="C769" s="88"/>
      <c r="D769" s="57">
        <f t="shared" ref="D769:D787" si="28">COUNTIFS($E$714:$E$760,$B769)</f>
        <v>3</v>
      </c>
      <c r="E769" s="80">
        <f t="shared" ref="E769:E787" si="29">IFERROR(AVERAGEIFS($K$714:$K$760,$E$714:$E$760,$B769),"")</f>
        <v>9</v>
      </c>
      <c r="F769" s="57">
        <f t="shared" ref="F769:F787" si="30">IFERROR(RANK(E769,$E$768:$E$787,1),"")</f>
        <v>1</v>
      </c>
      <c r="L769" s="14" t="s">
        <v>1034</v>
      </c>
    </row>
    <row r="770" spans="2:12" x14ac:dyDescent="0.2">
      <c r="B770" s="51" t="s">
        <v>1073</v>
      </c>
      <c r="C770" s="88"/>
      <c r="D770" s="57">
        <f t="shared" si="28"/>
        <v>1</v>
      </c>
      <c r="E770" s="80">
        <f t="shared" si="29"/>
        <v>56</v>
      </c>
      <c r="F770" s="57">
        <f t="shared" si="30"/>
        <v>17</v>
      </c>
      <c r="L770" s="14" t="s">
        <v>1110</v>
      </c>
    </row>
    <row r="771" spans="2:12" x14ac:dyDescent="0.2">
      <c r="B771" s="51" t="s">
        <v>1074</v>
      </c>
      <c r="C771" s="88"/>
      <c r="D771" s="57">
        <f t="shared" si="28"/>
        <v>2</v>
      </c>
      <c r="E771" s="80">
        <f t="shared" si="29"/>
        <v>25</v>
      </c>
      <c r="F771" s="57">
        <f t="shared" si="30"/>
        <v>5</v>
      </c>
      <c r="L771" s="14" t="s">
        <v>1117</v>
      </c>
    </row>
    <row r="772" spans="2:12" x14ac:dyDescent="0.2">
      <c r="B772" s="51" t="s">
        <v>1075</v>
      </c>
      <c r="C772" s="88"/>
      <c r="D772" s="57">
        <f t="shared" si="28"/>
        <v>5</v>
      </c>
      <c r="E772" s="80">
        <f t="shared" si="29"/>
        <v>25</v>
      </c>
      <c r="F772" s="57">
        <f t="shared" si="30"/>
        <v>5</v>
      </c>
    </row>
    <row r="773" spans="2:12" x14ac:dyDescent="0.2">
      <c r="B773" s="51" t="s">
        <v>1076</v>
      </c>
      <c r="C773" s="88"/>
      <c r="D773" s="57">
        <f t="shared" si="28"/>
        <v>0</v>
      </c>
      <c r="E773" s="80" t="str">
        <f t="shared" si="29"/>
        <v/>
      </c>
      <c r="F773" s="57" t="str">
        <f t="shared" si="30"/>
        <v/>
      </c>
    </row>
    <row r="774" spans="2:12" x14ac:dyDescent="0.2">
      <c r="B774" s="51" t="s">
        <v>1077</v>
      </c>
      <c r="C774" s="88"/>
      <c r="D774" s="57">
        <f t="shared" si="28"/>
        <v>1</v>
      </c>
      <c r="E774" s="80">
        <f t="shared" si="29"/>
        <v>32</v>
      </c>
      <c r="F774" s="57">
        <f t="shared" si="30"/>
        <v>11</v>
      </c>
    </row>
    <row r="775" spans="2:12" x14ac:dyDescent="0.2">
      <c r="B775" s="51" t="s">
        <v>1078</v>
      </c>
      <c r="C775" s="88"/>
      <c r="D775" s="57">
        <f t="shared" si="28"/>
        <v>3</v>
      </c>
      <c r="E775" s="80">
        <f t="shared" si="29"/>
        <v>28</v>
      </c>
      <c r="F775" s="57">
        <f t="shared" si="30"/>
        <v>8</v>
      </c>
    </row>
    <row r="776" spans="2:12" x14ac:dyDescent="0.2">
      <c r="B776" s="51" t="s">
        <v>1079</v>
      </c>
      <c r="C776" s="88"/>
      <c r="D776" s="57">
        <f t="shared" si="28"/>
        <v>4</v>
      </c>
      <c r="E776" s="80">
        <f t="shared" si="29"/>
        <v>34</v>
      </c>
      <c r="F776" s="57">
        <f t="shared" si="30"/>
        <v>14</v>
      </c>
    </row>
    <row r="777" spans="2:12" x14ac:dyDescent="0.2">
      <c r="B777" s="51" t="s">
        <v>1080</v>
      </c>
      <c r="C777" s="88"/>
      <c r="D777" s="57">
        <f t="shared" si="28"/>
        <v>1</v>
      </c>
      <c r="E777" s="80">
        <f t="shared" si="29"/>
        <v>56</v>
      </c>
      <c r="F777" s="57">
        <f t="shared" si="30"/>
        <v>17</v>
      </c>
    </row>
    <row r="778" spans="2:12" x14ac:dyDescent="0.2">
      <c r="B778" s="51" t="s">
        <v>1081</v>
      </c>
      <c r="C778" s="88"/>
      <c r="D778" s="57">
        <f t="shared" si="28"/>
        <v>3</v>
      </c>
      <c r="E778" s="80">
        <f t="shared" si="29"/>
        <v>18.333333333333332</v>
      </c>
      <c r="F778" s="57">
        <f t="shared" si="30"/>
        <v>2</v>
      </c>
    </row>
    <row r="779" spans="2:12" x14ac:dyDescent="0.2">
      <c r="B779" s="51" t="s">
        <v>1082</v>
      </c>
      <c r="C779" s="88"/>
      <c r="D779" s="57">
        <f t="shared" si="28"/>
        <v>2</v>
      </c>
      <c r="E779" s="80">
        <f t="shared" si="29"/>
        <v>28.5</v>
      </c>
      <c r="F779" s="57">
        <f t="shared" si="30"/>
        <v>10</v>
      </c>
    </row>
    <row r="780" spans="2:12" x14ac:dyDescent="0.2">
      <c r="B780" s="51" t="s">
        <v>1083</v>
      </c>
      <c r="C780" s="88"/>
      <c r="D780" s="57">
        <f t="shared" si="28"/>
        <v>4</v>
      </c>
      <c r="E780" s="80">
        <f t="shared" si="29"/>
        <v>32.5</v>
      </c>
      <c r="F780" s="57">
        <f t="shared" si="30"/>
        <v>13</v>
      </c>
    </row>
    <row r="781" spans="2:12" x14ac:dyDescent="0.2">
      <c r="B781" s="51" t="s">
        <v>1084</v>
      </c>
      <c r="C781" s="88"/>
      <c r="D781" s="57">
        <f t="shared" si="28"/>
        <v>1</v>
      </c>
      <c r="E781" s="80">
        <f t="shared" si="29"/>
        <v>20</v>
      </c>
      <c r="F781" s="57">
        <f t="shared" si="30"/>
        <v>3</v>
      </c>
    </row>
    <row r="782" spans="2:12" x14ac:dyDescent="0.2">
      <c r="B782" s="51" t="s">
        <v>1085</v>
      </c>
      <c r="C782" s="88"/>
      <c r="D782" s="57">
        <f t="shared" si="28"/>
        <v>2</v>
      </c>
      <c r="E782" s="80">
        <f t="shared" si="29"/>
        <v>49.5</v>
      </c>
      <c r="F782" s="57">
        <f t="shared" si="30"/>
        <v>16</v>
      </c>
    </row>
    <row r="783" spans="2:12" x14ac:dyDescent="0.2">
      <c r="B783" s="51" t="s">
        <v>1086</v>
      </c>
      <c r="C783" s="88"/>
      <c r="D783" s="57">
        <f t="shared" si="28"/>
        <v>2</v>
      </c>
      <c r="E783" s="80">
        <f t="shared" si="29"/>
        <v>20</v>
      </c>
      <c r="F783" s="57">
        <f t="shared" si="30"/>
        <v>3</v>
      </c>
    </row>
    <row r="784" spans="2:12" x14ac:dyDescent="0.2">
      <c r="B784" s="51" t="s">
        <v>1087</v>
      </c>
      <c r="C784" s="88"/>
      <c r="D784" s="57">
        <f t="shared" si="28"/>
        <v>1</v>
      </c>
      <c r="E784" s="80">
        <f t="shared" si="29"/>
        <v>39</v>
      </c>
      <c r="F784" s="57">
        <f t="shared" si="30"/>
        <v>15</v>
      </c>
    </row>
    <row r="785" spans="2:12" x14ac:dyDescent="0.2">
      <c r="B785" s="51" t="s">
        <v>1088</v>
      </c>
      <c r="C785" s="88"/>
      <c r="D785" s="57">
        <f t="shared" si="28"/>
        <v>4</v>
      </c>
      <c r="E785" s="80">
        <f t="shared" si="29"/>
        <v>32</v>
      </c>
      <c r="F785" s="57">
        <f t="shared" si="30"/>
        <v>11</v>
      </c>
    </row>
    <row r="786" spans="2:12" x14ac:dyDescent="0.2">
      <c r="B786" s="51" t="s">
        <v>1089</v>
      </c>
      <c r="C786" s="88"/>
      <c r="D786" s="57">
        <f t="shared" si="28"/>
        <v>2</v>
      </c>
      <c r="E786" s="80">
        <f t="shared" si="29"/>
        <v>26.5</v>
      </c>
      <c r="F786" s="57">
        <f t="shared" si="30"/>
        <v>7</v>
      </c>
    </row>
    <row r="787" spans="2:12" x14ac:dyDescent="0.2">
      <c r="B787" s="51" t="s">
        <v>1090</v>
      </c>
      <c r="C787" s="88"/>
      <c r="D787" s="57">
        <f t="shared" si="28"/>
        <v>0</v>
      </c>
      <c r="E787" s="80" t="str">
        <f t="shared" si="29"/>
        <v/>
      </c>
      <c r="F787" s="57" t="str">
        <f t="shared" si="30"/>
        <v/>
      </c>
    </row>
    <row r="789" spans="2:12" x14ac:dyDescent="0.2">
      <c r="C789" s="46" t="s">
        <v>1111</v>
      </c>
      <c r="D789" s="79">
        <f>SUM(D768:D788)</f>
        <v>47</v>
      </c>
      <c r="E789" s="133">
        <f>AVERAGE(E768:E787)</f>
        <v>31.074074074074069</v>
      </c>
    </row>
    <row r="791" spans="2:12" x14ac:dyDescent="0.2">
      <c r="B791" s="23" t="s">
        <v>1112</v>
      </c>
      <c r="L791" s="14" t="s">
        <v>1034</v>
      </c>
    </row>
    <row r="792" spans="2:12" x14ac:dyDescent="0.2">
      <c r="L792" s="14" t="s">
        <v>1110</v>
      </c>
    </row>
    <row r="793" spans="2:12" ht="24" x14ac:dyDescent="0.2">
      <c r="B793" s="167" t="s">
        <v>1113</v>
      </c>
      <c r="C793" s="168"/>
      <c r="D793" s="22" t="s">
        <v>1109</v>
      </c>
      <c r="E793" s="22" t="s">
        <v>1102</v>
      </c>
      <c r="F793" s="22" t="s">
        <v>1116</v>
      </c>
    </row>
    <row r="794" spans="2:12" x14ac:dyDescent="0.2">
      <c r="B794" s="149" t="s">
        <v>1092</v>
      </c>
      <c r="C794" s="150"/>
      <c r="D794" s="57">
        <f>COUNTIFS($G$714:$G$760,$B794)</f>
        <v>17</v>
      </c>
      <c r="E794" s="80">
        <f>IFERROR(AVERAGEIFS($K$714:$K$760,$G$714:$G$760,$B794),"")</f>
        <v>25.058823529411764</v>
      </c>
      <c r="F794" s="57">
        <f>IFERROR(RANK(E794,$E$794:$E$798,1),"")</f>
        <v>1</v>
      </c>
    </row>
    <row r="795" spans="2:12" x14ac:dyDescent="0.2">
      <c r="B795" s="149" t="s">
        <v>1093</v>
      </c>
      <c r="C795" s="150"/>
      <c r="D795" s="57">
        <f>COUNTIFS($G$714:$G$760,$B795)</f>
        <v>9</v>
      </c>
      <c r="E795" s="80">
        <f>IFERROR(AVERAGEIFS($K$714:$K$760,$G$714:$G$760,$B795),"")</f>
        <v>34.222222222222221</v>
      </c>
      <c r="F795" s="57">
        <f>IFERROR(RANK(E795,$E$794:$E$798,1),"")</f>
        <v>5</v>
      </c>
    </row>
    <row r="796" spans="2:12" x14ac:dyDescent="0.2">
      <c r="B796" s="149" t="s">
        <v>1094</v>
      </c>
      <c r="C796" s="150"/>
      <c r="D796" s="57">
        <f>COUNTIFS($G$714:$G$760,$B796)</f>
        <v>12</v>
      </c>
      <c r="E796" s="80">
        <f>IFERROR(AVERAGEIFS($K$714:$K$760,$G$714:$G$760,$B796),"")</f>
        <v>30.083333333333332</v>
      </c>
      <c r="F796" s="57">
        <f>IFERROR(RANK(E796,$E$794:$E$798,1),"")</f>
        <v>4</v>
      </c>
    </row>
    <row r="797" spans="2:12" x14ac:dyDescent="0.2">
      <c r="B797" s="149" t="s">
        <v>1095</v>
      </c>
      <c r="C797" s="150"/>
      <c r="D797" s="57">
        <f>COUNTIFS($G$714:$G$760,$B797)</f>
        <v>7</v>
      </c>
      <c r="E797" s="80">
        <f>IFERROR(AVERAGEIFS($K$714:$K$760,$G$714:$G$760,$B797),"")</f>
        <v>29.571428571428573</v>
      </c>
      <c r="F797" s="57">
        <f>IFERROR(RANK(E797,$E$794:$E$798,1),"")</f>
        <v>3</v>
      </c>
    </row>
    <row r="798" spans="2:12" x14ac:dyDescent="0.2">
      <c r="B798" s="149" t="s">
        <v>1114</v>
      </c>
      <c r="C798" s="150"/>
      <c r="D798" s="57">
        <f>COUNTIFS($G$714:$G$760,$B798)</f>
        <v>2</v>
      </c>
      <c r="E798" s="80">
        <f>IFERROR(AVERAGEIFS($K$714:$K$760,$G$714:$G$760,$B798),"")</f>
        <v>26.5</v>
      </c>
      <c r="F798" s="57">
        <f>IFERROR(RANK(E798,$E$794:$E$798,1),"")</f>
        <v>2</v>
      </c>
    </row>
    <row r="800" spans="2:12" x14ac:dyDescent="0.2">
      <c r="C800" s="46" t="s">
        <v>1111</v>
      </c>
      <c r="D800" s="79">
        <f>SUM(D794:D799)</f>
        <v>47</v>
      </c>
      <c r="E800" s="133">
        <f>AVERAGE(E794:E798)</f>
        <v>29.087161531279172</v>
      </c>
    </row>
    <row r="802" spans="2:7" x14ac:dyDescent="0.2">
      <c r="B802" s="23" t="s">
        <v>1115</v>
      </c>
    </row>
    <row r="805" spans="2:7" ht="24" x14ac:dyDescent="0.2">
      <c r="B805" s="167" t="s">
        <v>1113</v>
      </c>
      <c r="C805" s="168"/>
      <c r="D805" s="167" t="s">
        <v>1108</v>
      </c>
      <c r="E805" s="168"/>
      <c r="F805" s="22" t="s">
        <v>1109</v>
      </c>
      <c r="G805" s="22" t="s">
        <v>1102</v>
      </c>
    </row>
    <row r="806" spans="2:7" x14ac:dyDescent="0.2">
      <c r="B806" s="51" t="s">
        <v>1092</v>
      </c>
      <c r="C806" s="88"/>
      <c r="D806" s="51" t="s">
        <v>1071</v>
      </c>
      <c r="E806" s="88"/>
      <c r="F806" s="57">
        <f>COUNTIFS($G$714:$G$760,$B806,$E$714:$E$760,$D806)</f>
        <v>6</v>
      </c>
      <c r="G806" s="80">
        <f>IFERROR(AVERAGEIFS($K$714:$K$760,$G$714:$G$760,$B806,$E$714:$E$760,$D806),"")</f>
        <v>28</v>
      </c>
    </row>
    <row r="807" spans="2:7" x14ac:dyDescent="0.2">
      <c r="B807" s="51" t="s">
        <v>1092</v>
      </c>
      <c r="C807" s="88"/>
      <c r="D807" s="51" t="s">
        <v>1072</v>
      </c>
      <c r="E807" s="88"/>
      <c r="F807" s="57">
        <f t="shared" ref="F807:F825" si="31">COUNTIFS($G$714:$G$760,$B807,$E$714:$E$760,$D807)</f>
        <v>3</v>
      </c>
      <c r="G807" s="80">
        <f t="shared" ref="G807:G825" si="32">IFERROR(AVERAGEIFS($K$714:$K$760,$G$714:$G$760,$B807,$E$714:$E$760,$D807),"")</f>
        <v>9</v>
      </c>
    </row>
    <row r="808" spans="2:7" x14ac:dyDescent="0.2">
      <c r="B808" s="51" t="s">
        <v>1092</v>
      </c>
      <c r="C808" s="88"/>
      <c r="D808" s="51" t="s">
        <v>1073</v>
      </c>
      <c r="E808" s="88"/>
      <c r="F808" s="57">
        <f t="shared" si="31"/>
        <v>1</v>
      </c>
      <c r="G808" s="80">
        <f t="shared" si="32"/>
        <v>56</v>
      </c>
    </row>
    <row r="809" spans="2:7" x14ac:dyDescent="0.2">
      <c r="B809" s="51" t="s">
        <v>1092</v>
      </c>
      <c r="C809" s="88"/>
      <c r="D809" s="51" t="s">
        <v>1074</v>
      </c>
      <c r="E809" s="88"/>
      <c r="F809" s="57">
        <f t="shared" si="31"/>
        <v>2</v>
      </c>
      <c r="G809" s="80">
        <f t="shared" si="32"/>
        <v>25</v>
      </c>
    </row>
    <row r="810" spans="2:7" x14ac:dyDescent="0.2">
      <c r="B810" s="51" t="s">
        <v>1092</v>
      </c>
      <c r="C810" s="88"/>
      <c r="D810" s="51" t="s">
        <v>1075</v>
      </c>
      <c r="E810" s="88"/>
      <c r="F810" s="57">
        <f t="shared" si="31"/>
        <v>5</v>
      </c>
      <c r="G810" s="80">
        <f t="shared" si="32"/>
        <v>25</v>
      </c>
    </row>
    <row r="811" spans="2:7" x14ac:dyDescent="0.2">
      <c r="B811" s="51" t="s">
        <v>1093</v>
      </c>
      <c r="C811" s="88"/>
      <c r="D811" s="51" t="s">
        <v>1076</v>
      </c>
      <c r="E811" s="88"/>
      <c r="F811" s="57">
        <f t="shared" si="31"/>
        <v>0</v>
      </c>
      <c r="G811" s="80" t="str">
        <f t="shared" si="32"/>
        <v/>
      </c>
    </row>
    <row r="812" spans="2:7" x14ac:dyDescent="0.2">
      <c r="B812" s="51" t="s">
        <v>1093</v>
      </c>
      <c r="C812" s="88"/>
      <c r="D812" s="51" t="s">
        <v>1077</v>
      </c>
      <c r="E812" s="88"/>
      <c r="F812" s="57">
        <f t="shared" si="31"/>
        <v>1</v>
      </c>
      <c r="G812" s="80">
        <f t="shared" si="32"/>
        <v>32</v>
      </c>
    </row>
    <row r="813" spans="2:7" x14ac:dyDescent="0.2">
      <c r="B813" s="51" t="s">
        <v>1093</v>
      </c>
      <c r="C813" s="88"/>
      <c r="D813" s="51" t="s">
        <v>1078</v>
      </c>
      <c r="E813" s="88"/>
      <c r="F813" s="57">
        <f t="shared" si="31"/>
        <v>3</v>
      </c>
      <c r="G813" s="80">
        <f t="shared" si="32"/>
        <v>28</v>
      </c>
    </row>
    <row r="814" spans="2:7" x14ac:dyDescent="0.2">
      <c r="B814" s="51" t="s">
        <v>1093</v>
      </c>
      <c r="C814" s="88"/>
      <c r="D814" s="51" t="s">
        <v>1079</v>
      </c>
      <c r="E814" s="88"/>
      <c r="F814" s="57">
        <f t="shared" si="31"/>
        <v>4</v>
      </c>
      <c r="G814" s="80">
        <f t="shared" si="32"/>
        <v>34</v>
      </c>
    </row>
    <row r="815" spans="2:7" x14ac:dyDescent="0.2">
      <c r="B815" s="51" t="s">
        <v>1093</v>
      </c>
      <c r="C815" s="88"/>
      <c r="D815" s="51" t="s">
        <v>1080</v>
      </c>
      <c r="E815" s="88"/>
      <c r="F815" s="57">
        <f t="shared" si="31"/>
        <v>1</v>
      </c>
      <c r="G815" s="80">
        <f t="shared" si="32"/>
        <v>56</v>
      </c>
    </row>
    <row r="816" spans="2:7" x14ac:dyDescent="0.2">
      <c r="B816" s="51" t="s">
        <v>1094</v>
      </c>
      <c r="C816" s="88"/>
      <c r="D816" s="51" t="s">
        <v>1081</v>
      </c>
      <c r="E816" s="88"/>
      <c r="F816" s="57">
        <f t="shared" si="31"/>
        <v>3</v>
      </c>
      <c r="G816" s="80">
        <f t="shared" si="32"/>
        <v>18.333333333333332</v>
      </c>
    </row>
    <row r="817" spans="2:8" x14ac:dyDescent="0.2">
      <c r="B817" s="51" t="s">
        <v>1094</v>
      </c>
      <c r="C817" s="88"/>
      <c r="D817" s="51" t="s">
        <v>1082</v>
      </c>
      <c r="E817" s="88"/>
      <c r="F817" s="57">
        <f t="shared" si="31"/>
        <v>2</v>
      </c>
      <c r="G817" s="80">
        <f t="shared" si="32"/>
        <v>28.5</v>
      </c>
    </row>
    <row r="818" spans="2:8" x14ac:dyDescent="0.2">
      <c r="B818" s="51" t="s">
        <v>1094</v>
      </c>
      <c r="C818" s="88"/>
      <c r="D818" s="51" t="s">
        <v>1083</v>
      </c>
      <c r="E818" s="88"/>
      <c r="F818" s="57">
        <f t="shared" si="31"/>
        <v>4</v>
      </c>
      <c r="G818" s="80">
        <f t="shared" si="32"/>
        <v>32.5</v>
      </c>
    </row>
    <row r="819" spans="2:8" x14ac:dyDescent="0.2">
      <c r="B819" s="51" t="s">
        <v>1094</v>
      </c>
      <c r="C819" s="88"/>
      <c r="D819" s="51" t="s">
        <v>1084</v>
      </c>
      <c r="E819" s="88"/>
      <c r="F819" s="57">
        <f t="shared" si="31"/>
        <v>1</v>
      </c>
      <c r="G819" s="80">
        <f t="shared" si="32"/>
        <v>20</v>
      </c>
    </row>
    <row r="820" spans="2:8" x14ac:dyDescent="0.2">
      <c r="B820" s="51" t="s">
        <v>1094</v>
      </c>
      <c r="C820" s="88"/>
      <c r="D820" s="51" t="s">
        <v>1085</v>
      </c>
      <c r="E820" s="88"/>
      <c r="F820" s="57">
        <f t="shared" si="31"/>
        <v>2</v>
      </c>
      <c r="G820" s="80">
        <f t="shared" si="32"/>
        <v>49.5</v>
      </c>
    </row>
    <row r="821" spans="2:8" x14ac:dyDescent="0.2">
      <c r="B821" s="51" t="s">
        <v>1095</v>
      </c>
      <c r="C821" s="88"/>
      <c r="D821" s="51" t="s">
        <v>1086</v>
      </c>
      <c r="E821" s="88"/>
      <c r="F821" s="57">
        <f t="shared" si="31"/>
        <v>2</v>
      </c>
      <c r="G821" s="80">
        <f t="shared" si="32"/>
        <v>20</v>
      </c>
    </row>
    <row r="822" spans="2:8" x14ac:dyDescent="0.2">
      <c r="B822" s="51" t="s">
        <v>1095</v>
      </c>
      <c r="C822" s="88"/>
      <c r="D822" s="51" t="s">
        <v>1087</v>
      </c>
      <c r="E822" s="88"/>
      <c r="F822" s="57">
        <f t="shared" si="31"/>
        <v>1</v>
      </c>
      <c r="G822" s="80">
        <f t="shared" si="32"/>
        <v>39</v>
      </c>
    </row>
    <row r="823" spans="2:8" x14ac:dyDescent="0.2">
      <c r="B823" s="51" t="s">
        <v>1095</v>
      </c>
      <c r="C823" s="88"/>
      <c r="D823" s="51" t="s">
        <v>1088</v>
      </c>
      <c r="E823" s="88"/>
      <c r="F823" s="57">
        <f t="shared" si="31"/>
        <v>4</v>
      </c>
      <c r="G823" s="80">
        <f t="shared" si="32"/>
        <v>32</v>
      </c>
    </row>
    <row r="824" spans="2:8" x14ac:dyDescent="0.2">
      <c r="B824" s="51" t="s">
        <v>1114</v>
      </c>
      <c r="C824" s="88"/>
      <c r="D824" s="51" t="s">
        <v>1089</v>
      </c>
      <c r="E824" s="88"/>
      <c r="F824" s="57">
        <f t="shared" si="31"/>
        <v>2</v>
      </c>
      <c r="G824" s="80">
        <f t="shared" si="32"/>
        <v>26.5</v>
      </c>
    </row>
    <row r="825" spans="2:8" x14ac:dyDescent="0.2">
      <c r="B825" s="51" t="s">
        <v>1114</v>
      </c>
      <c r="C825" s="88"/>
      <c r="D825" s="51" t="s">
        <v>1090</v>
      </c>
      <c r="E825" s="88"/>
      <c r="F825" s="57">
        <f t="shared" si="31"/>
        <v>0</v>
      </c>
      <c r="G825" s="80" t="str">
        <f t="shared" si="32"/>
        <v/>
      </c>
    </row>
    <row r="827" spans="2:8" x14ac:dyDescent="0.2">
      <c r="E827" s="46" t="s">
        <v>1111</v>
      </c>
      <c r="F827" s="79">
        <f>SUM(F806:F826)</f>
        <v>47</v>
      </c>
      <c r="G827" s="133">
        <f>AVERAGE(G806:G825)</f>
        <v>31.074074074074069</v>
      </c>
    </row>
    <row r="829" spans="2:8" x14ac:dyDescent="0.2">
      <c r="B829" s="15" t="s">
        <v>1120</v>
      </c>
      <c r="C829" s="5"/>
      <c r="D829" s="5"/>
      <c r="E829" s="5"/>
      <c r="F829" s="5"/>
      <c r="G829" s="5"/>
    </row>
    <row r="830" spans="2:8" ht="12.75" thickBot="1" x14ac:dyDescent="0.25">
      <c r="B830" s="5"/>
      <c r="C830" s="5"/>
      <c r="D830" s="5"/>
      <c r="E830" s="5"/>
      <c r="F830" s="5"/>
      <c r="G830" s="5"/>
    </row>
    <row r="831" spans="2:8" x14ac:dyDescent="0.2">
      <c r="B831" s="8"/>
      <c r="C831" s="9"/>
      <c r="D831" s="9"/>
      <c r="E831" s="9"/>
      <c r="F831" s="9"/>
      <c r="G831" s="9"/>
      <c r="H831" s="10"/>
    </row>
    <row r="832" spans="2:8" ht="15.75" customHeight="1" thickBot="1" x14ac:dyDescent="0.25">
      <c r="B832" s="160" t="s">
        <v>1121</v>
      </c>
      <c r="C832" s="161"/>
      <c r="D832" s="162" t="s">
        <v>1122</v>
      </c>
      <c r="E832" s="162"/>
      <c r="F832" s="162"/>
      <c r="G832" s="162"/>
      <c r="H832" s="154" t="s">
        <v>35</v>
      </c>
    </row>
    <row r="833" spans="2:12" x14ac:dyDescent="0.2">
      <c r="B833" s="160"/>
      <c r="C833" s="161"/>
      <c r="D833" s="157" t="s">
        <v>1069</v>
      </c>
      <c r="E833" s="157"/>
      <c r="F833" s="157"/>
      <c r="G833" s="157"/>
      <c r="H833" s="154"/>
    </row>
    <row r="834" spans="2:12" ht="12.75" thickBot="1" x14ac:dyDescent="0.25">
      <c r="B834" s="11"/>
      <c r="C834" s="12"/>
      <c r="D834" s="12"/>
      <c r="E834" s="12"/>
      <c r="F834" s="12"/>
      <c r="G834" s="12"/>
      <c r="H834" s="13"/>
    </row>
    <row r="836" spans="2:12" x14ac:dyDescent="0.2">
      <c r="B836" s="64" t="s">
        <v>1123</v>
      </c>
    </row>
    <row r="838" spans="2:12" ht="24" x14ac:dyDescent="0.2">
      <c r="B838" s="72" t="s">
        <v>984</v>
      </c>
      <c r="C838" s="72" t="s">
        <v>1097</v>
      </c>
      <c r="D838" s="72" t="s">
        <v>1315</v>
      </c>
      <c r="E838" s="167" t="s">
        <v>1098</v>
      </c>
      <c r="F838" s="168"/>
      <c r="G838" s="167" t="s">
        <v>1099</v>
      </c>
      <c r="H838" s="168"/>
      <c r="I838" s="72" t="s">
        <v>1100</v>
      </c>
      <c r="J838" s="72" t="s">
        <v>1101</v>
      </c>
      <c r="K838" s="22" t="s">
        <v>1102</v>
      </c>
      <c r="L838" s="22" t="s">
        <v>1124</v>
      </c>
    </row>
    <row r="839" spans="2:12" x14ac:dyDescent="0.2">
      <c r="B839" s="56">
        <v>43184</v>
      </c>
      <c r="C839" s="73" t="s">
        <v>1826</v>
      </c>
      <c r="D839" s="74">
        <v>17</v>
      </c>
      <c r="E839" s="51" t="s">
        <v>1074</v>
      </c>
      <c r="F839" s="88"/>
      <c r="G839" s="51" t="s">
        <v>1092</v>
      </c>
      <c r="H839" s="88"/>
      <c r="I839" s="77">
        <v>0.63888888888888895</v>
      </c>
      <c r="J839" s="77">
        <v>0.72222222222222221</v>
      </c>
      <c r="K839" s="57">
        <v>0</v>
      </c>
      <c r="L839" s="67" t="s">
        <v>1015</v>
      </c>
    </row>
    <row r="840" spans="2:12" x14ac:dyDescent="0.2">
      <c r="B840" s="56">
        <v>43183</v>
      </c>
      <c r="C840" s="73" t="s">
        <v>1827</v>
      </c>
      <c r="D840" s="74">
        <v>29</v>
      </c>
      <c r="E840" s="51" t="s">
        <v>1087</v>
      </c>
      <c r="F840" s="88"/>
      <c r="G840" s="51" t="s">
        <v>1095</v>
      </c>
      <c r="H840" s="88"/>
      <c r="I840" s="77">
        <v>0.63750000000000007</v>
      </c>
      <c r="J840" s="77">
        <v>0.74097222222222214</v>
      </c>
      <c r="K840" s="57">
        <v>29</v>
      </c>
      <c r="L840" s="67" t="s">
        <v>1015</v>
      </c>
    </row>
    <row r="841" spans="2:12" x14ac:dyDescent="0.2">
      <c r="B841" s="56">
        <v>43117</v>
      </c>
      <c r="C841" s="73" t="s">
        <v>1828</v>
      </c>
      <c r="D841" s="74">
        <v>16</v>
      </c>
      <c r="E841" s="51" t="s">
        <v>1076</v>
      </c>
      <c r="F841" s="88"/>
      <c r="G841" s="51" t="s">
        <v>1093</v>
      </c>
      <c r="H841" s="88"/>
      <c r="I841" s="77">
        <v>0.68263888888888891</v>
      </c>
      <c r="J841" s="77">
        <v>0.77847222222222223</v>
      </c>
      <c r="K841" s="57">
        <v>18</v>
      </c>
      <c r="L841" s="67" t="s">
        <v>1015</v>
      </c>
    </row>
    <row r="842" spans="2:12" x14ac:dyDescent="0.2">
      <c r="B842" s="56">
        <v>43214</v>
      </c>
      <c r="C842" s="73" t="s">
        <v>1829</v>
      </c>
      <c r="D842" s="74">
        <v>29</v>
      </c>
      <c r="E842" s="51" t="s">
        <v>1077</v>
      </c>
      <c r="F842" s="88"/>
      <c r="G842" s="51" t="s">
        <v>1093</v>
      </c>
      <c r="H842" s="88"/>
      <c r="I842" s="77">
        <v>0.37986111111111115</v>
      </c>
      <c r="J842" s="77">
        <v>0.39444444444444443</v>
      </c>
      <c r="K842" s="57">
        <v>21</v>
      </c>
      <c r="L842" s="67" t="s">
        <v>1015</v>
      </c>
    </row>
    <row r="843" spans="2:12" x14ac:dyDescent="0.2">
      <c r="B843" s="56">
        <v>43175</v>
      </c>
      <c r="C843" s="73" t="s">
        <v>1830</v>
      </c>
      <c r="D843" s="74">
        <v>8</v>
      </c>
      <c r="E843" s="51" t="s">
        <v>1089</v>
      </c>
      <c r="F843" s="88"/>
      <c r="G843" s="51" t="s">
        <v>1114</v>
      </c>
      <c r="H843" s="88"/>
      <c r="I843" s="77">
        <v>0.46736111111111112</v>
      </c>
      <c r="J843" s="77">
        <v>0.49861111111111112</v>
      </c>
      <c r="K843" s="57">
        <v>45</v>
      </c>
      <c r="L843" s="67" t="s">
        <v>1014</v>
      </c>
    </row>
    <row r="844" spans="2:12" x14ac:dyDescent="0.2">
      <c r="B844" s="56">
        <v>43307</v>
      </c>
      <c r="C844" s="73" t="s">
        <v>1831</v>
      </c>
      <c r="D844" s="74">
        <v>27</v>
      </c>
      <c r="E844" s="51" t="s">
        <v>1073</v>
      </c>
      <c r="F844" s="88"/>
      <c r="G844" s="51" t="s">
        <v>1092</v>
      </c>
      <c r="H844" s="88"/>
      <c r="I844" s="77">
        <v>0.64166666666666672</v>
      </c>
      <c r="J844" s="77">
        <v>0.65694444444444444</v>
      </c>
      <c r="K844" s="57">
        <v>22</v>
      </c>
      <c r="L844" s="67" t="s">
        <v>1015</v>
      </c>
    </row>
    <row r="845" spans="2:12" x14ac:dyDescent="0.2">
      <c r="B845" s="56">
        <v>43226</v>
      </c>
      <c r="C845" s="73" t="s">
        <v>1832</v>
      </c>
      <c r="D845" s="74">
        <v>25</v>
      </c>
      <c r="E845" s="51" t="s">
        <v>1082</v>
      </c>
      <c r="F845" s="88"/>
      <c r="G845" s="51" t="s">
        <v>1094</v>
      </c>
      <c r="H845" s="88"/>
      <c r="I845" s="77">
        <v>0.73472222222222217</v>
      </c>
      <c r="J845" s="77">
        <v>0.78541666666666676</v>
      </c>
      <c r="K845" s="57">
        <v>13</v>
      </c>
      <c r="L845" s="67" t="s">
        <v>1015</v>
      </c>
    </row>
    <row r="846" spans="2:12" x14ac:dyDescent="0.2">
      <c r="B846" s="56">
        <v>43274</v>
      </c>
      <c r="C846" s="73" t="s">
        <v>1833</v>
      </c>
      <c r="D846" s="74">
        <v>24</v>
      </c>
      <c r="E846" s="51" t="s">
        <v>1071</v>
      </c>
      <c r="F846" s="88"/>
      <c r="G846" s="51" t="s">
        <v>1092</v>
      </c>
      <c r="H846" s="88"/>
      <c r="I846" s="77">
        <v>0.57013888888888886</v>
      </c>
      <c r="J846" s="77">
        <v>0.6479166666666667</v>
      </c>
      <c r="K846" s="57">
        <v>52</v>
      </c>
      <c r="L846" s="67" t="s">
        <v>1015</v>
      </c>
    </row>
    <row r="847" spans="2:12" x14ac:dyDescent="0.2">
      <c r="B847" s="56">
        <v>43173</v>
      </c>
      <c r="C847" s="73" t="s">
        <v>1834</v>
      </c>
      <c r="D847" s="74">
        <v>5</v>
      </c>
      <c r="E847" s="51" t="s">
        <v>1078</v>
      </c>
      <c r="F847" s="88"/>
      <c r="G847" s="51" t="s">
        <v>1093</v>
      </c>
      <c r="H847" s="88"/>
      <c r="I847" s="77">
        <v>0.48333333333333334</v>
      </c>
      <c r="J847" s="77">
        <v>0.5131944444444444</v>
      </c>
      <c r="K847" s="57">
        <v>43</v>
      </c>
      <c r="L847" s="67" t="s">
        <v>1014</v>
      </c>
    </row>
    <row r="848" spans="2:12" x14ac:dyDescent="0.2">
      <c r="B848" s="56">
        <v>43220</v>
      </c>
      <c r="C848" s="73" t="s">
        <v>1835</v>
      </c>
      <c r="D848" s="74">
        <v>7</v>
      </c>
      <c r="E848" s="51" t="s">
        <v>1078</v>
      </c>
      <c r="F848" s="88"/>
      <c r="G848" s="51" t="s">
        <v>1093</v>
      </c>
      <c r="H848" s="88"/>
      <c r="I848" s="77">
        <v>0.71388888888888891</v>
      </c>
      <c r="J848" s="77">
        <v>0.75347222222222221</v>
      </c>
      <c r="K848" s="57">
        <v>57</v>
      </c>
      <c r="L848" s="67" t="s">
        <v>1014</v>
      </c>
    </row>
    <row r="849" spans="2:12" x14ac:dyDescent="0.2">
      <c r="B849" s="56">
        <v>43205</v>
      </c>
      <c r="C849" s="73" t="s">
        <v>1836</v>
      </c>
      <c r="D849" s="74">
        <v>10</v>
      </c>
      <c r="E849" s="51" t="s">
        <v>1087</v>
      </c>
      <c r="F849" s="88"/>
      <c r="G849" s="51" t="s">
        <v>1095</v>
      </c>
      <c r="H849" s="88"/>
      <c r="I849" s="77">
        <v>0.36527777777777781</v>
      </c>
      <c r="J849" s="77">
        <v>0.45347222222222222</v>
      </c>
      <c r="K849" s="57">
        <v>7</v>
      </c>
      <c r="L849" s="67" t="s">
        <v>1015</v>
      </c>
    </row>
    <row r="850" spans="2:12" x14ac:dyDescent="0.2">
      <c r="B850" s="56">
        <v>43134</v>
      </c>
      <c r="C850" s="73" t="s">
        <v>1837</v>
      </c>
      <c r="D850" s="74">
        <v>30</v>
      </c>
      <c r="E850" s="51" t="s">
        <v>1078</v>
      </c>
      <c r="F850" s="88"/>
      <c r="G850" s="51" t="s">
        <v>1093</v>
      </c>
      <c r="H850" s="88"/>
      <c r="I850" s="77">
        <v>0.42222222222222222</v>
      </c>
      <c r="J850" s="77">
        <v>0.48888888888888893</v>
      </c>
      <c r="K850" s="57">
        <v>36</v>
      </c>
      <c r="L850" s="67" t="s">
        <v>1015</v>
      </c>
    </row>
    <row r="851" spans="2:12" x14ac:dyDescent="0.2">
      <c r="B851" s="56">
        <v>43222</v>
      </c>
      <c r="C851" s="73" t="s">
        <v>1838</v>
      </c>
      <c r="D851" s="74">
        <v>22</v>
      </c>
      <c r="E851" s="51" t="s">
        <v>1080</v>
      </c>
      <c r="F851" s="88"/>
      <c r="G851" s="51" t="s">
        <v>1093</v>
      </c>
      <c r="H851" s="88"/>
      <c r="I851" s="77">
        <v>0.4916666666666667</v>
      </c>
      <c r="J851" s="77">
        <v>0.54652777777777783</v>
      </c>
      <c r="K851" s="57">
        <v>19</v>
      </c>
      <c r="L851" s="67" t="s">
        <v>1014</v>
      </c>
    </row>
    <row r="852" spans="2:12" x14ac:dyDescent="0.2">
      <c r="B852" s="56">
        <v>43268</v>
      </c>
      <c r="C852" s="73" t="s">
        <v>1839</v>
      </c>
      <c r="D852" s="74">
        <v>13</v>
      </c>
      <c r="E852" s="51" t="s">
        <v>1087</v>
      </c>
      <c r="F852" s="88"/>
      <c r="G852" s="51" t="s">
        <v>1095</v>
      </c>
      <c r="H852" s="88"/>
      <c r="I852" s="77">
        <v>0.43194444444444446</v>
      </c>
      <c r="J852" s="77">
        <v>0.53125</v>
      </c>
      <c r="K852" s="57">
        <v>23</v>
      </c>
      <c r="L852" s="67" t="s">
        <v>1014</v>
      </c>
    </row>
    <row r="853" spans="2:12" x14ac:dyDescent="0.2">
      <c r="B853" s="56">
        <v>43328</v>
      </c>
      <c r="C853" s="73" t="s">
        <v>1840</v>
      </c>
      <c r="D853" s="74">
        <v>5</v>
      </c>
      <c r="E853" s="51" t="s">
        <v>1077</v>
      </c>
      <c r="F853" s="88"/>
      <c r="G853" s="51" t="s">
        <v>1093</v>
      </c>
      <c r="H853" s="88"/>
      <c r="I853" s="77">
        <v>0.47083333333333338</v>
      </c>
      <c r="J853" s="77">
        <v>0.5229166666666667</v>
      </c>
      <c r="K853" s="57">
        <v>15</v>
      </c>
      <c r="L853" s="67" t="s">
        <v>1014</v>
      </c>
    </row>
    <row r="854" spans="2:12" x14ac:dyDescent="0.2">
      <c r="B854" s="56">
        <v>43271</v>
      </c>
      <c r="C854" s="73" t="s">
        <v>1841</v>
      </c>
      <c r="D854" s="74">
        <v>5</v>
      </c>
      <c r="E854" s="51" t="s">
        <v>1082</v>
      </c>
      <c r="F854" s="88"/>
      <c r="G854" s="51" t="s">
        <v>1094</v>
      </c>
      <c r="H854" s="88"/>
      <c r="I854" s="77">
        <v>0.65416666666666667</v>
      </c>
      <c r="J854" s="77">
        <v>0.75416666666666676</v>
      </c>
      <c r="K854" s="57">
        <v>24</v>
      </c>
      <c r="L854" s="67" t="s">
        <v>1014</v>
      </c>
    </row>
    <row r="855" spans="2:12" x14ac:dyDescent="0.2">
      <c r="B855" s="56">
        <v>43134</v>
      </c>
      <c r="C855" s="73" t="s">
        <v>1842</v>
      </c>
      <c r="D855" s="74">
        <v>21</v>
      </c>
      <c r="E855" s="51" t="s">
        <v>1081</v>
      </c>
      <c r="F855" s="88"/>
      <c r="G855" s="51" t="s">
        <v>1094</v>
      </c>
      <c r="H855" s="88"/>
      <c r="I855" s="77">
        <v>0.73611111111111116</v>
      </c>
      <c r="J855" s="77">
        <v>0.76180555555555562</v>
      </c>
      <c r="K855" s="57">
        <v>37</v>
      </c>
      <c r="L855" s="67" t="s">
        <v>1014</v>
      </c>
    </row>
    <row r="856" spans="2:12" x14ac:dyDescent="0.2">
      <c r="B856" s="56">
        <v>43163</v>
      </c>
      <c r="C856" s="73" t="s">
        <v>1843</v>
      </c>
      <c r="D856" s="74">
        <v>16</v>
      </c>
      <c r="E856" s="51" t="s">
        <v>1071</v>
      </c>
      <c r="F856" s="88"/>
      <c r="G856" s="51" t="s">
        <v>1092</v>
      </c>
      <c r="H856" s="88"/>
      <c r="I856" s="77">
        <v>0.7270833333333333</v>
      </c>
      <c r="J856" s="77">
        <v>0.79583333333333339</v>
      </c>
      <c r="K856" s="57">
        <v>39</v>
      </c>
      <c r="L856" s="67" t="s">
        <v>1015</v>
      </c>
    </row>
    <row r="857" spans="2:12" x14ac:dyDescent="0.2">
      <c r="B857" s="56">
        <v>43211</v>
      </c>
      <c r="C857" s="73" t="s">
        <v>1844</v>
      </c>
      <c r="D857" s="74">
        <v>24</v>
      </c>
      <c r="E857" s="51" t="s">
        <v>1071</v>
      </c>
      <c r="F857" s="88"/>
      <c r="G857" s="51" t="s">
        <v>1092</v>
      </c>
      <c r="H857" s="88"/>
      <c r="I857" s="77">
        <v>0.51944444444444449</v>
      </c>
      <c r="J857" s="77">
        <v>0.56736111111111109</v>
      </c>
      <c r="K857" s="57">
        <v>9</v>
      </c>
      <c r="L857" s="67" t="s">
        <v>1015</v>
      </c>
    </row>
    <row r="858" spans="2:12" x14ac:dyDescent="0.2">
      <c r="B858" s="56">
        <v>43239</v>
      </c>
      <c r="C858" s="73" t="s">
        <v>1845</v>
      </c>
      <c r="D858" s="74">
        <v>13</v>
      </c>
      <c r="E858" s="51" t="s">
        <v>1089</v>
      </c>
      <c r="F858" s="88"/>
      <c r="G858" s="51" t="s">
        <v>1114</v>
      </c>
      <c r="H858" s="88"/>
      <c r="I858" s="77">
        <v>0.7319444444444444</v>
      </c>
      <c r="J858" s="77">
        <v>0.74375000000000002</v>
      </c>
      <c r="K858" s="57">
        <v>17</v>
      </c>
      <c r="L858" s="67" t="s">
        <v>1014</v>
      </c>
    </row>
    <row r="859" spans="2:12" x14ac:dyDescent="0.2">
      <c r="B859" s="56">
        <v>43175</v>
      </c>
      <c r="C859" s="73" t="s">
        <v>1846</v>
      </c>
      <c r="D859" s="74">
        <v>7</v>
      </c>
      <c r="E859" s="51" t="s">
        <v>1084</v>
      </c>
      <c r="F859" s="88"/>
      <c r="G859" s="51" t="s">
        <v>1094</v>
      </c>
      <c r="H859" s="88"/>
      <c r="I859" s="77">
        <v>0.69166666666666676</v>
      </c>
      <c r="J859" s="77">
        <v>0.76250000000000007</v>
      </c>
      <c r="K859" s="57">
        <v>42</v>
      </c>
      <c r="L859" s="67" t="s">
        <v>1015</v>
      </c>
    </row>
    <row r="860" spans="2:12" x14ac:dyDescent="0.2">
      <c r="B860" s="56">
        <v>43209</v>
      </c>
      <c r="C860" s="73" t="s">
        <v>1847</v>
      </c>
      <c r="D860" s="74">
        <v>14</v>
      </c>
      <c r="E860" s="51" t="s">
        <v>1084</v>
      </c>
      <c r="F860" s="88"/>
      <c r="G860" s="51" t="s">
        <v>1094</v>
      </c>
      <c r="H860" s="88"/>
      <c r="I860" s="77">
        <v>0.63263888888888886</v>
      </c>
      <c r="J860" s="77">
        <v>0.67986111111111114</v>
      </c>
      <c r="K860" s="57">
        <v>8</v>
      </c>
      <c r="L860" s="67" t="s">
        <v>1015</v>
      </c>
    </row>
    <row r="861" spans="2:12" x14ac:dyDescent="0.2">
      <c r="B861" s="56">
        <v>43194</v>
      </c>
      <c r="C861" s="73" t="s">
        <v>1848</v>
      </c>
      <c r="D861" s="74">
        <v>20</v>
      </c>
      <c r="E861" s="51" t="s">
        <v>1081</v>
      </c>
      <c r="F861" s="88"/>
      <c r="G861" s="51" t="s">
        <v>1094</v>
      </c>
      <c r="H861" s="88"/>
      <c r="I861" s="77">
        <v>0.53194444444444444</v>
      </c>
      <c r="J861" s="77">
        <v>0.54305555555555551</v>
      </c>
      <c r="K861" s="57">
        <v>16</v>
      </c>
      <c r="L861" s="67" t="s">
        <v>1014</v>
      </c>
    </row>
    <row r="862" spans="2:12" x14ac:dyDescent="0.2">
      <c r="B862" s="56">
        <v>43160</v>
      </c>
      <c r="C862" s="73" t="s">
        <v>1849</v>
      </c>
      <c r="D862" s="74">
        <v>21</v>
      </c>
      <c r="E862" s="51" t="s">
        <v>1090</v>
      </c>
      <c r="F862" s="88"/>
      <c r="G862" s="51" t="s">
        <v>1114</v>
      </c>
      <c r="H862" s="88"/>
      <c r="I862" s="77">
        <v>0.55138888888888882</v>
      </c>
      <c r="J862" s="77">
        <v>0.58611111111111114</v>
      </c>
      <c r="K862" s="57">
        <v>50</v>
      </c>
      <c r="L862" s="67" t="s">
        <v>1014</v>
      </c>
    </row>
    <row r="863" spans="2:12" x14ac:dyDescent="0.2">
      <c r="B863" s="56">
        <v>43194</v>
      </c>
      <c r="C863" s="73" t="s">
        <v>1850</v>
      </c>
      <c r="D863" s="74">
        <v>16</v>
      </c>
      <c r="E863" s="51" t="s">
        <v>1077</v>
      </c>
      <c r="F863" s="88"/>
      <c r="G863" s="51" t="s">
        <v>1093</v>
      </c>
      <c r="H863" s="88"/>
      <c r="I863" s="77">
        <v>0.46666666666666662</v>
      </c>
      <c r="J863" s="77">
        <v>0.53333333333333333</v>
      </c>
      <c r="K863" s="57">
        <v>36</v>
      </c>
      <c r="L863" s="67" t="s">
        <v>1014</v>
      </c>
    </row>
    <row r="864" spans="2:12" x14ac:dyDescent="0.2">
      <c r="B864" s="56">
        <v>43171</v>
      </c>
      <c r="C864" s="73" t="s">
        <v>1851</v>
      </c>
      <c r="D864" s="74">
        <v>29</v>
      </c>
      <c r="E864" s="51" t="s">
        <v>1080</v>
      </c>
      <c r="F864" s="88"/>
      <c r="G864" s="51" t="s">
        <v>1093</v>
      </c>
      <c r="H864" s="88"/>
      <c r="I864" s="77">
        <v>0.55833333333333335</v>
      </c>
      <c r="J864" s="77">
        <v>0.62152777777777779</v>
      </c>
      <c r="K864" s="57">
        <v>31</v>
      </c>
      <c r="L864" s="67" t="s">
        <v>1014</v>
      </c>
    </row>
    <row r="865" spans="2:12" x14ac:dyDescent="0.2">
      <c r="B865" s="56">
        <v>43314</v>
      </c>
      <c r="C865" s="73" t="s">
        <v>1852</v>
      </c>
      <c r="D865" s="74">
        <v>16</v>
      </c>
      <c r="E865" s="51" t="s">
        <v>1089</v>
      </c>
      <c r="F865" s="88"/>
      <c r="G865" s="51" t="s">
        <v>1114</v>
      </c>
      <c r="H865" s="88"/>
      <c r="I865" s="77">
        <v>0.60972222222222217</v>
      </c>
      <c r="J865" s="77">
        <v>0.6743055555555556</v>
      </c>
      <c r="K865" s="57">
        <v>33</v>
      </c>
      <c r="L865" s="67" t="s">
        <v>1014</v>
      </c>
    </row>
    <row r="866" spans="2:12" x14ac:dyDescent="0.2">
      <c r="B866" s="56">
        <v>43207</v>
      </c>
      <c r="C866" s="73" t="s">
        <v>1853</v>
      </c>
      <c r="D866" s="74">
        <v>19</v>
      </c>
      <c r="E866" s="51" t="s">
        <v>1083</v>
      </c>
      <c r="F866" s="88"/>
      <c r="G866" s="51" t="s">
        <v>1094</v>
      </c>
      <c r="H866" s="88"/>
      <c r="I866" s="77">
        <v>0.3659722222222222</v>
      </c>
      <c r="J866" s="77">
        <v>0.45694444444444443</v>
      </c>
      <c r="K866" s="57">
        <v>11</v>
      </c>
      <c r="L866" s="67" t="s">
        <v>1015</v>
      </c>
    </row>
    <row r="867" spans="2:12" x14ac:dyDescent="0.2">
      <c r="B867" s="56">
        <v>43304</v>
      </c>
      <c r="C867" s="73" t="s">
        <v>1854</v>
      </c>
      <c r="D867" s="74">
        <v>28</v>
      </c>
      <c r="E867" s="51" t="s">
        <v>1090</v>
      </c>
      <c r="F867" s="88"/>
      <c r="G867" s="51" t="s">
        <v>1114</v>
      </c>
      <c r="H867" s="88"/>
      <c r="I867" s="77">
        <v>0.60833333333333328</v>
      </c>
      <c r="J867" s="77">
        <v>0.6465277777777777</v>
      </c>
      <c r="K867" s="57">
        <v>55</v>
      </c>
      <c r="L867" s="67" t="s">
        <v>1014</v>
      </c>
    </row>
    <row r="868" spans="2:12" x14ac:dyDescent="0.2">
      <c r="B868" s="56">
        <v>43302</v>
      </c>
      <c r="C868" s="73" t="s">
        <v>1855</v>
      </c>
      <c r="D868" s="74">
        <v>16</v>
      </c>
      <c r="E868" s="51" t="s">
        <v>1078</v>
      </c>
      <c r="F868" s="88"/>
      <c r="G868" s="51" t="s">
        <v>1093</v>
      </c>
      <c r="H868" s="88"/>
      <c r="I868" s="77">
        <v>0.59930555555555554</v>
      </c>
      <c r="J868" s="77">
        <v>0.70347222222222217</v>
      </c>
      <c r="K868" s="57">
        <v>30</v>
      </c>
      <c r="L868" s="67" t="s">
        <v>1014</v>
      </c>
    </row>
    <row r="869" spans="2:12" x14ac:dyDescent="0.2">
      <c r="B869" s="56">
        <v>43206</v>
      </c>
      <c r="C869" s="73" t="s">
        <v>1856</v>
      </c>
      <c r="D869" s="74">
        <v>24</v>
      </c>
      <c r="E869" s="51" t="s">
        <v>1077</v>
      </c>
      <c r="F869" s="88"/>
      <c r="G869" s="51" t="s">
        <v>1093</v>
      </c>
      <c r="H869" s="88"/>
      <c r="I869" s="77">
        <v>0.64861111111111114</v>
      </c>
      <c r="J869" s="77">
        <v>0.68958333333333333</v>
      </c>
      <c r="K869" s="57">
        <v>59</v>
      </c>
      <c r="L869" s="67" t="s">
        <v>1014</v>
      </c>
    </row>
    <row r="870" spans="2:12" x14ac:dyDescent="0.2">
      <c r="B870" s="56">
        <v>43317</v>
      </c>
      <c r="C870" s="73" t="s">
        <v>1857</v>
      </c>
      <c r="D870" s="74">
        <v>26</v>
      </c>
      <c r="E870" s="51" t="s">
        <v>1088</v>
      </c>
      <c r="F870" s="88"/>
      <c r="G870" s="51" t="s">
        <v>1095</v>
      </c>
      <c r="H870" s="88"/>
      <c r="I870" s="77">
        <v>0.37847222222222227</v>
      </c>
      <c r="J870" s="77">
        <v>0.40277777777777773</v>
      </c>
      <c r="K870" s="57">
        <v>35</v>
      </c>
      <c r="L870" s="67" t="s">
        <v>1014</v>
      </c>
    </row>
    <row r="871" spans="2:12" x14ac:dyDescent="0.2">
      <c r="B871" s="56">
        <v>43209</v>
      </c>
      <c r="C871" s="73" t="s">
        <v>1858</v>
      </c>
      <c r="D871" s="74">
        <v>30</v>
      </c>
      <c r="E871" s="51" t="s">
        <v>1080</v>
      </c>
      <c r="F871" s="88"/>
      <c r="G871" s="51" t="s">
        <v>1093</v>
      </c>
      <c r="H871" s="88"/>
      <c r="I871" s="77">
        <v>0.39583333333333331</v>
      </c>
      <c r="J871" s="77">
        <v>0.45833333333333331</v>
      </c>
      <c r="K871" s="57">
        <v>30</v>
      </c>
      <c r="L871" s="67" t="s">
        <v>1015</v>
      </c>
    </row>
    <row r="872" spans="2:12" x14ac:dyDescent="0.2">
      <c r="B872" s="56">
        <v>43321</v>
      </c>
      <c r="C872" s="73" t="s">
        <v>1859</v>
      </c>
      <c r="D872" s="74">
        <v>28</v>
      </c>
      <c r="E872" s="51" t="s">
        <v>1081</v>
      </c>
      <c r="F872" s="88"/>
      <c r="G872" s="51" t="s">
        <v>1094</v>
      </c>
      <c r="H872" s="88"/>
      <c r="I872" s="77">
        <v>0.62847222222222221</v>
      </c>
      <c r="J872" s="77">
        <v>0.66875000000000007</v>
      </c>
      <c r="K872" s="57">
        <v>58</v>
      </c>
      <c r="L872" s="67" t="s">
        <v>1015</v>
      </c>
    </row>
    <row r="873" spans="2:12" x14ac:dyDescent="0.2">
      <c r="B873" s="56">
        <v>43165</v>
      </c>
      <c r="C873" s="73" t="s">
        <v>1860</v>
      </c>
      <c r="D873" s="74">
        <v>28</v>
      </c>
      <c r="E873" s="51" t="s">
        <v>1080</v>
      </c>
      <c r="F873" s="88"/>
      <c r="G873" s="51" t="s">
        <v>1093</v>
      </c>
      <c r="H873" s="88"/>
      <c r="I873" s="77">
        <v>0.5708333333333333</v>
      </c>
      <c r="J873" s="77">
        <v>0.59027777777777779</v>
      </c>
      <c r="K873" s="57">
        <v>28</v>
      </c>
      <c r="L873" s="67" t="s">
        <v>1014</v>
      </c>
    </row>
    <row r="874" spans="2:12" x14ac:dyDescent="0.2">
      <c r="B874" s="56">
        <v>43253</v>
      </c>
      <c r="C874" s="73" t="s">
        <v>1861</v>
      </c>
      <c r="D874" s="74">
        <v>6</v>
      </c>
      <c r="E874" s="51" t="s">
        <v>1076</v>
      </c>
      <c r="F874" s="88"/>
      <c r="G874" s="51" t="s">
        <v>1093</v>
      </c>
      <c r="H874" s="88"/>
      <c r="I874" s="77">
        <v>0.6777777777777777</v>
      </c>
      <c r="J874" s="77">
        <v>0.74583333333333324</v>
      </c>
      <c r="K874" s="57">
        <v>38</v>
      </c>
      <c r="L874" s="67" t="s">
        <v>1015</v>
      </c>
    </row>
    <row r="875" spans="2:12" x14ac:dyDescent="0.2">
      <c r="B875" s="56">
        <v>43126</v>
      </c>
      <c r="C875" s="73" t="s">
        <v>1862</v>
      </c>
      <c r="D875" s="74">
        <v>16</v>
      </c>
      <c r="E875" s="51" t="s">
        <v>1086</v>
      </c>
      <c r="F875" s="88"/>
      <c r="G875" s="51" t="s">
        <v>1095</v>
      </c>
      <c r="H875" s="88"/>
      <c r="I875" s="77">
        <v>0.51874999999999993</v>
      </c>
      <c r="J875" s="77">
        <v>0.54999999999999993</v>
      </c>
      <c r="K875" s="57">
        <v>45</v>
      </c>
      <c r="L875" s="67" t="s">
        <v>1015</v>
      </c>
    </row>
    <row r="876" spans="2:12" x14ac:dyDescent="0.2">
      <c r="B876" s="56">
        <v>43260</v>
      </c>
      <c r="C876" s="73" t="s">
        <v>1863</v>
      </c>
      <c r="D876" s="74">
        <v>12</v>
      </c>
      <c r="E876" s="51" t="s">
        <v>1080</v>
      </c>
      <c r="F876" s="88"/>
      <c r="G876" s="51" t="s">
        <v>1093</v>
      </c>
      <c r="H876" s="88"/>
      <c r="I876" s="77">
        <v>0.51527777777777783</v>
      </c>
      <c r="J876" s="77">
        <v>0.5840277777777777</v>
      </c>
      <c r="K876" s="57">
        <v>39</v>
      </c>
      <c r="L876" s="67" t="s">
        <v>1015</v>
      </c>
    </row>
    <row r="877" spans="2:12" x14ac:dyDescent="0.2">
      <c r="B877" s="56">
        <v>43298</v>
      </c>
      <c r="C877" s="73" t="s">
        <v>1864</v>
      </c>
      <c r="D877" s="74">
        <v>24</v>
      </c>
      <c r="E877" s="51" t="s">
        <v>1076</v>
      </c>
      <c r="F877" s="88"/>
      <c r="G877" s="51" t="s">
        <v>1093</v>
      </c>
      <c r="H877" s="88"/>
      <c r="I877" s="77">
        <v>0.7416666666666667</v>
      </c>
      <c r="J877" s="77">
        <v>0.77569444444444446</v>
      </c>
      <c r="K877" s="57">
        <v>49</v>
      </c>
      <c r="L877" s="67" t="s">
        <v>1015</v>
      </c>
    </row>
    <row r="878" spans="2:12" x14ac:dyDescent="0.2">
      <c r="B878" s="56">
        <v>43114</v>
      </c>
      <c r="C878" s="73" t="s">
        <v>1865</v>
      </c>
      <c r="D878" s="74">
        <v>29</v>
      </c>
      <c r="E878" s="51" t="s">
        <v>1087</v>
      </c>
      <c r="F878" s="88"/>
      <c r="G878" s="51" t="s">
        <v>1095</v>
      </c>
      <c r="H878" s="88"/>
      <c r="I878" s="77">
        <v>0.73402777777777783</v>
      </c>
      <c r="J878" s="77">
        <v>0.8256944444444444</v>
      </c>
      <c r="K878" s="57">
        <v>12</v>
      </c>
      <c r="L878" s="67" t="s">
        <v>1014</v>
      </c>
    </row>
    <row r="879" spans="2:12" x14ac:dyDescent="0.2">
      <c r="B879" s="56">
        <v>43155</v>
      </c>
      <c r="C879" s="73" t="s">
        <v>1866</v>
      </c>
      <c r="D879" s="74">
        <v>10</v>
      </c>
      <c r="E879" s="51" t="s">
        <v>1082</v>
      </c>
      <c r="F879" s="88"/>
      <c r="G879" s="51" t="s">
        <v>1094</v>
      </c>
      <c r="H879" s="88"/>
      <c r="I879" s="77">
        <v>0.40277777777777773</v>
      </c>
      <c r="J879" s="77">
        <v>0.43541666666666662</v>
      </c>
      <c r="K879" s="57">
        <v>47</v>
      </c>
      <c r="L879" s="67" t="s">
        <v>1014</v>
      </c>
    </row>
    <row r="880" spans="2:12" x14ac:dyDescent="0.2">
      <c r="B880" s="56">
        <v>43127</v>
      </c>
      <c r="C880" s="73" t="s">
        <v>1867</v>
      </c>
      <c r="D880" s="74">
        <v>8</v>
      </c>
      <c r="E880" s="51" t="s">
        <v>1087</v>
      </c>
      <c r="F880" s="88"/>
      <c r="G880" s="51" t="s">
        <v>1095</v>
      </c>
      <c r="H880" s="88"/>
      <c r="I880" s="77">
        <v>0.51458333333333328</v>
      </c>
      <c r="J880" s="77">
        <v>0.59652777777777777</v>
      </c>
      <c r="K880" s="57">
        <v>58</v>
      </c>
      <c r="L880" s="67" t="s">
        <v>1015</v>
      </c>
    </row>
    <row r="881" spans="2:12" x14ac:dyDescent="0.2">
      <c r="B881" s="56">
        <v>43164</v>
      </c>
      <c r="C881" s="73" t="s">
        <v>1868</v>
      </c>
      <c r="D881" s="74">
        <v>5</v>
      </c>
      <c r="E881" s="51" t="s">
        <v>1084</v>
      </c>
      <c r="F881" s="88"/>
      <c r="G881" s="51" t="s">
        <v>1094</v>
      </c>
      <c r="H881" s="88"/>
      <c r="I881" s="77">
        <v>0.70000000000000007</v>
      </c>
      <c r="J881" s="77">
        <v>0.74236111111111114</v>
      </c>
      <c r="K881" s="57">
        <v>1</v>
      </c>
      <c r="L881" s="67" t="s">
        <v>1014</v>
      </c>
    </row>
    <row r="882" spans="2:12" x14ac:dyDescent="0.2">
      <c r="B882" s="56">
        <v>43104</v>
      </c>
      <c r="C882" s="73" t="s">
        <v>1869</v>
      </c>
      <c r="D882" s="74">
        <v>16</v>
      </c>
      <c r="E882" s="51" t="s">
        <v>1087</v>
      </c>
      <c r="F882" s="88"/>
      <c r="G882" s="51" t="s">
        <v>1095</v>
      </c>
      <c r="H882" s="88"/>
      <c r="I882" s="77">
        <v>0.51388888888888895</v>
      </c>
      <c r="J882" s="77">
        <v>0.60138888888888886</v>
      </c>
      <c r="K882" s="57">
        <v>6</v>
      </c>
      <c r="L882" s="67" t="s">
        <v>1014</v>
      </c>
    </row>
    <row r="883" spans="2:12" x14ac:dyDescent="0.2">
      <c r="B883" s="56">
        <v>43252</v>
      </c>
      <c r="C883" s="73" t="s">
        <v>1870</v>
      </c>
      <c r="D883" s="74">
        <v>25</v>
      </c>
      <c r="E883" s="51" t="s">
        <v>1089</v>
      </c>
      <c r="F883" s="88"/>
      <c r="G883" s="51" t="s">
        <v>1114</v>
      </c>
      <c r="H883" s="88"/>
      <c r="I883" s="77">
        <v>0.58958333333333335</v>
      </c>
      <c r="J883" s="77">
        <v>0.60138888888888886</v>
      </c>
      <c r="K883" s="57">
        <v>17</v>
      </c>
      <c r="L883" s="67" t="s">
        <v>1014</v>
      </c>
    </row>
    <row r="884" spans="2:12" x14ac:dyDescent="0.2">
      <c r="B884" s="56">
        <v>43336</v>
      </c>
      <c r="C884" s="73" t="s">
        <v>1871</v>
      </c>
      <c r="D884" s="74">
        <v>21</v>
      </c>
      <c r="E884" s="51" t="s">
        <v>1080</v>
      </c>
      <c r="F884" s="88"/>
      <c r="G884" s="51" t="s">
        <v>1093</v>
      </c>
      <c r="H884" s="88"/>
      <c r="I884" s="77">
        <v>0.54999999999999993</v>
      </c>
      <c r="J884" s="77">
        <v>0.5708333333333333</v>
      </c>
      <c r="K884" s="57">
        <v>30</v>
      </c>
      <c r="L884" s="67" t="s">
        <v>1014</v>
      </c>
    </row>
    <row r="885" spans="2:12" x14ac:dyDescent="0.2">
      <c r="B885" s="56">
        <v>43282</v>
      </c>
      <c r="C885" s="73" t="s">
        <v>1872</v>
      </c>
      <c r="D885" s="74">
        <v>25</v>
      </c>
      <c r="E885" s="51" t="s">
        <v>1071</v>
      </c>
      <c r="F885" s="88"/>
      <c r="G885" s="51" t="s">
        <v>1092</v>
      </c>
      <c r="H885" s="88"/>
      <c r="I885" s="77">
        <v>0.68125000000000002</v>
      </c>
      <c r="J885" s="77">
        <v>0.75902777777777786</v>
      </c>
      <c r="K885" s="57">
        <v>52</v>
      </c>
      <c r="L885" s="67" t="s">
        <v>1014</v>
      </c>
    </row>
    <row r="886" spans="2:12" ht="12.75" thickBot="1" x14ac:dyDescent="0.25"/>
    <row r="887" spans="2:12" ht="12.75" thickBot="1" x14ac:dyDescent="0.25">
      <c r="B887" s="46" t="s">
        <v>1125</v>
      </c>
      <c r="F887" s="68">
        <f>COUNTIFS(L839:L885,"NO")</f>
        <v>21</v>
      </c>
    </row>
    <row r="888" spans="2:12" ht="12.75" thickBot="1" x14ac:dyDescent="0.25"/>
    <row r="889" spans="2:12" ht="12.75" thickBot="1" x14ac:dyDescent="0.25">
      <c r="B889" s="46" t="s">
        <v>1126</v>
      </c>
      <c r="F889" s="68">
        <f>COUNTA(L839:L885)</f>
        <v>47</v>
      </c>
    </row>
    <row r="890" spans="2:12" ht="12.75" thickBot="1" x14ac:dyDescent="0.25"/>
    <row r="891" spans="2:12" ht="12.75" thickBot="1" x14ac:dyDescent="0.25">
      <c r="B891" s="46" t="s">
        <v>1127</v>
      </c>
      <c r="F891" s="135">
        <f>F887/F889</f>
        <v>0.44680851063829785</v>
      </c>
    </row>
    <row r="892" spans="2:12" x14ac:dyDescent="0.2">
      <c r="B892" s="42" t="s">
        <v>1128</v>
      </c>
    </row>
    <row r="894" spans="2:12" x14ac:dyDescent="0.2">
      <c r="B894" s="23" t="s">
        <v>1107</v>
      </c>
    </row>
    <row r="896" spans="2:12" ht="36" x14ac:dyDescent="0.2">
      <c r="B896" s="167" t="s">
        <v>1108</v>
      </c>
      <c r="C896" s="168"/>
      <c r="D896" s="22" t="s">
        <v>1129</v>
      </c>
      <c r="E896" s="22" t="s">
        <v>1130</v>
      </c>
      <c r="F896" s="22" t="s">
        <v>1131</v>
      </c>
      <c r="L896" s="23" t="s">
        <v>41</v>
      </c>
    </row>
    <row r="897" spans="2:12" x14ac:dyDescent="0.2">
      <c r="B897" s="149" t="s">
        <v>1071</v>
      </c>
      <c r="C897" s="150"/>
      <c r="D897" s="81">
        <f>COUNTIFS($E$839:$E$885,$B897,$L$839:$L$885,"NO")</f>
        <v>3</v>
      </c>
      <c r="E897" s="81">
        <f>COUNTIFS($E$839:$E$885,$B897)</f>
        <v>4</v>
      </c>
      <c r="F897" s="85">
        <f>IFERROR(D897/E897,0)</f>
        <v>0.75</v>
      </c>
      <c r="L897" s="5"/>
    </row>
    <row r="898" spans="2:12" x14ac:dyDescent="0.2">
      <c r="B898" s="149" t="s">
        <v>1072</v>
      </c>
      <c r="C898" s="150"/>
      <c r="D898" s="81">
        <f t="shared" ref="D898:D916" si="33">COUNTIFS($E$839:$E$885,$B898,$L$839:$L$885,"NO")</f>
        <v>0</v>
      </c>
      <c r="E898" s="81">
        <f t="shared" ref="E898:E916" si="34">COUNTIFS($E$839:$E$885,$B898)</f>
        <v>0</v>
      </c>
      <c r="F898" s="85">
        <f t="shared" ref="F898:F915" si="35">IFERROR(D898/E898,0)</f>
        <v>0</v>
      </c>
      <c r="L898" s="14" t="s">
        <v>1034</v>
      </c>
    </row>
    <row r="899" spans="2:12" x14ac:dyDescent="0.2">
      <c r="B899" s="149" t="s">
        <v>1073</v>
      </c>
      <c r="C899" s="150"/>
      <c r="D899" s="81">
        <f t="shared" si="33"/>
        <v>1</v>
      </c>
      <c r="E899" s="81">
        <f t="shared" si="34"/>
        <v>1</v>
      </c>
      <c r="F899" s="85">
        <f t="shared" si="35"/>
        <v>1</v>
      </c>
      <c r="L899" s="14" t="s">
        <v>1110</v>
      </c>
    </row>
    <row r="900" spans="2:12" x14ac:dyDescent="0.2">
      <c r="B900" s="149" t="s">
        <v>1074</v>
      </c>
      <c r="C900" s="150"/>
      <c r="D900" s="81">
        <f t="shared" si="33"/>
        <v>1</v>
      </c>
      <c r="E900" s="81">
        <f t="shared" si="34"/>
        <v>1</v>
      </c>
      <c r="F900" s="85">
        <f t="shared" si="35"/>
        <v>1</v>
      </c>
      <c r="L900" s="14" t="s">
        <v>1117</v>
      </c>
    </row>
    <row r="901" spans="2:12" x14ac:dyDescent="0.2">
      <c r="B901" s="149" t="s">
        <v>1075</v>
      </c>
      <c r="C901" s="150"/>
      <c r="D901" s="81">
        <f t="shared" si="33"/>
        <v>0</v>
      </c>
      <c r="E901" s="81">
        <f t="shared" si="34"/>
        <v>0</v>
      </c>
      <c r="F901" s="85">
        <f t="shared" si="35"/>
        <v>0</v>
      </c>
    </row>
    <row r="902" spans="2:12" x14ac:dyDescent="0.2">
      <c r="B902" s="149" t="s">
        <v>1076</v>
      </c>
      <c r="C902" s="150"/>
      <c r="D902" s="81">
        <f t="shared" si="33"/>
        <v>3</v>
      </c>
      <c r="E902" s="81">
        <f t="shared" si="34"/>
        <v>3</v>
      </c>
      <c r="F902" s="85">
        <f t="shared" si="35"/>
        <v>1</v>
      </c>
    </row>
    <row r="903" spans="2:12" x14ac:dyDescent="0.2">
      <c r="B903" s="149" t="s">
        <v>1077</v>
      </c>
      <c r="C903" s="150"/>
      <c r="D903" s="81">
        <f t="shared" si="33"/>
        <v>1</v>
      </c>
      <c r="E903" s="81">
        <f t="shared" si="34"/>
        <v>4</v>
      </c>
      <c r="F903" s="85">
        <f t="shared" si="35"/>
        <v>0.25</v>
      </c>
    </row>
    <row r="904" spans="2:12" x14ac:dyDescent="0.2">
      <c r="B904" s="149" t="s">
        <v>1078</v>
      </c>
      <c r="C904" s="150"/>
      <c r="D904" s="81">
        <f t="shared" si="33"/>
        <v>1</v>
      </c>
      <c r="E904" s="81">
        <f t="shared" si="34"/>
        <v>4</v>
      </c>
      <c r="F904" s="85">
        <f t="shared" si="35"/>
        <v>0.25</v>
      </c>
    </row>
    <row r="905" spans="2:12" x14ac:dyDescent="0.2">
      <c r="B905" s="149" t="s">
        <v>1079</v>
      </c>
      <c r="C905" s="150"/>
      <c r="D905" s="81">
        <f t="shared" si="33"/>
        <v>0</v>
      </c>
      <c r="E905" s="81">
        <f t="shared" si="34"/>
        <v>0</v>
      </c>
      <c r="F905" s="85">
        <f t="shared" si="35"/>
        <v>0</v>
      </c>
    </row>
    <row r="906" spans="2:12" x14ac:dyDescent="0.2">
      <c r="B906" s="149" t="s">
        <v>1080</v>
      </c>
      <c r="C906" s="150"/>
      <c r="D906" s="81">
        <f t="shared" si="33"/>
        <v>2</v>
      </c>
      <c r="E906" s="81">
        <f t="shared" si="34"/>
        <v>6</v>
      </c>
      <c r="F906" s="85">
        <f t="shared" si="35"/>
        <v>0.33333333333333331</v>
      </c>
    </row>
    <row r="907" spans="2:12" x14ac:dyDescent="0.2">
      <c r="B907" s="149" t="s">
        <v>1081</v>
      </c>
      <c r="C907" s="150"/>
      <c r="D907" s="81">
        <f t="shared" si="33"/>
        <v>1</v>
      </c>
      <c r="E907" s="81">
        <f t="shared" si="34"/>
        <v>3</v>
      </c>
      <c r="F907" s="85">
        <f t="shared" si="35"/>
        <v>0.33333333333333331</v>
      </c>
    </row>
    <row r="908" spans="2:12" x14ac:dyDescent="0.2">
      <c r="B908" s="149" t="s">
        <v>1082</v>
      </c>
      <c r="C908" s="150"/>
      <c r="D908" s="81">
        <f t="shared" si="33"/>
        <v>1</v>
      </c>
      <c r="E908" s="81">
        <f t="shared" si="34"/>
        <v>3</v>
      </c>
      <c r="F908" s="85">
        <f t="shared" si="35"/>
        <v>0.33333333333333331</v>
      </c>
    </row>
    <row r="909" spans="2:12" x14ac:dyDescent="0.2">
      <c r="B909" s="149" t="s">
        <v>1083</v>
      </c>
      <c r="C909" s="150"/>
      <c r="D909" s="81">
        <f t="shared" si="33"/>
        <v>1</v>
      </c>
      <c r="E909" s="81">
        <f t="shared" si="34"/>
        <v>1</v>
      </c>
      <c r="F909" s="85">
        <f t="shared" si="35"/>
        <v>1</v>
      </c>
    </row>
    <row r="910" spans="2:12" x14ac:dyDescent="0.2">
      <c r="B910" s="149" t="s">
        <v>1084</v>
      </c>
      <c r="C910" s="150"/>
      <c r="D910" s="81">
        <f t="shared" si="33"/>
        <v>2</v>
      </c>
      <c r="E910" s="81">
        <f t="shared" si="34"/>
        <v>3</v>
      </c>
      <c r="F910" s="85">
        <f t="shared" si="35"/>
        <v>0.66666666666666663</v>
      </c>
    </row>
    <row r="911" spans="2:12" x14ac:dyDescent="0.2">
      <c r="B911" s="149" t="s">
        <v>1085</v>
      </c>
      <c r="C911" s="150"/>
      <c r="D911" s="81">
        <f t="shared" si="33"/>
        <v>0</v>
      </c>
      <c r="E911" s="81">
        <f t="shared" si="34"/>
        <v>0</v>
      </c>
      <c r="F911" s="85">
        <f t="shared" si="35"/>
        <v>0</v>
      </c>
    </row>
    <row r="912" spans="2:12" x14ac:dyDescent="0.2">
      <c r="B912" s="149" t="s">
        <v>1086</v>
      </c>
      <c r="C912" s="150"/>
      <c r="D912" s="81">
        <f t="shared" si="33"/>
        <v>1</v>
      </c>
      <c r="E912" s="81">
        <f t="shared" si="34"/>
        <v>1</v>
      </c>
      <c r="F912" s="85">
        <f t="shared" si="35"/>
        <v>1</v>
      </c>
    </row>
    <row r="913" spans="2:12" x14ac:dyDescent="0.2">
      <c r="B913" s="149" t="s">
        <v>1087</v>
      </c>
      <c r="C913" s="150"/>
      <c r="D913" s="81">
        <f t="shared" si="33"/>
        <v>3</v>
      </c>
      <c r="E913" s="81">
        <f t="shared" si="34"/>
        <v>6</v>
      </c>
      <c r="F913" s="85">
        <f t="shared" si="35"/>
        <v>0.5</v>
      </c>
    </row>
    <row r="914" spans="2:12" x14ac:dyDescent="0.2">
      <c r="B914" s="149" t="s">
        <v>1088</v>
      </c>
      <c r="C914" s="150"/>
      <c r="D914" s="81">
        <f t="shared" si="33"/>
        <v>0</v>
      </c>
      <c r="E914" s="81">
        <f t="shared" si="34"/>
        <v>1</v>
      </c>
      <c r="F914" s="85">
        <f t="shared" si="35"/>
        <v>0</v>
      </c>
    </row>
    <row r="915" spans="2:12" x14ac:dyDescent="0.2">
      <c r="B915" s="149" t="s">
        <v>1089</v>
      </c>
      <c r="C915" s="150"/>
      <c r="D915" s="81">
        <f t="shared" si="33"/>
        <v>0</v>
      </c>
      <c r="E915" s="81">
        <f t="shared" si="34"/>
        <v>4</v>
      </c>
      <c r="F915" s="85">
        <f t="shared" si="35"/>
        <v>0</v>
      </c>
    </row>
    <row r="916" spans="2:12" x14ac:dyDescent="0.2">
      <c r="B916" s="149" t="s">
        <v>1090</v>
      </c>
      <c r="C916" s="150"/>
      <c r="D916" s="81">
        <f t="shared" si="33"/>
        <v>0</v>
      </c>
      <c r="E916" s="81">
        <f t="shared" si="34"/>
        <v>2</v>
      </c>
      <c r="F916" s="85">
        <f>IFERROR(D916/E916,0)</f>
        <v>0</v>
      </c>
    </row>
    <row r="918" spans="2:12" x14ac:dyDescent="0.2">
      <c r="C918" s="46" t="s">
        <v>1111</v>
      </c>
      <c r="D918" s="136">
        <f>SUM(D897:D917)</f>
        <v>21</v>
      </c>
      <c r="E918" s="136">
        <f>SUM(E897:E917)</f>
        <v>47</v>
      </c>
      <c r="F918" s="82">
        <f>IFERROR(D918/E918,0)</f>
        <v>0.44680851063829785</v>
      </c>
    </row>
    <row r="920" spans="2:12" x14ac:dyDescent="0.2">
      <c r="B920" s="23" t="s">
        <v>1112</v>
      </c>
      <c r="L920" s="14"/>
    </row>
    <row r="921" spans="2:12" x14ac:dyDescent="0.2">
      <c r="L921" s="14"/>
    </row>
    <row r="922" spans="2:12" ht="36" x14ac:dyDescent="0.2">
      <c r="B922" s="167" t="s">
        <v>1113</v>
      </c>
      <c r="C922" s="168"/>
      <c r="D922" s="22" t="s">
        <v>1129</v>
      </c>
      <c r="E922" s="22" t="s">
        <v>1130</v>
      </c>
      <c r="F922" s="22" t="s">
        <v>1131</v>
      </c>
    </row>
    <row r="923" spans="2:12" x14ac:dyDescent="0.2">
      <c r="B923" s="149" t="s">
        <v>1092</v>
      </c>
      <c r="C923" s="150"/>
      <c r="D923" s="81">
        <f>COUNTIFS($G$839:$G$885,$B923,$L$839:$L$885,"NO")</f>
        <v>5</v>
      </c>
      <c r="E923" s="81">
        <f>COUNTIFS($G$839:$G$885,$B923)</f>
        <v>6</v>
      </c>
      <c r="F923" s="85">
        <f t="shared" ref="F923:F929" si="36">IFERROR(D923/E923,0)</f>
        <v>0.83333333333333337</v>
      </c>
    </row>
    <row r="924" spans="2:12" x14ac:dyDescent="0.2">
      <c r="B924" s="149" t="s">
        <v>1093</v>
      </c>
      <c r="C924" s="150"/>
      <c r="D924" s="81">
        <f>COUNTIFS($G$839:$G$885,$B924,$L$839:$L$885,"NO")</f>
        <v>7</v>
      </c>
      <c r="E924" s="81">
        <f>COUNTIFS($G$839:$G$885,$B924)</f>
        <v>17</v>
      </c>
      <c r="F924" s="58">
        <f t="shared" si="36"/>
        <v>0.41176470588235292</v>
      </c>
    </row>
    <row r="925" spans="2:12" x14ac:dyDescent="0.2">
      <c r="B925" s="149" t="s">
        <v>1094</v>
      </c>
      <c r="C925" s="150"/>
      <c r="D925" s="81">
        <f>COUNTIFS($G$839:$G$885,$B925,$L$839:$L$885,"NO")</f>
        <v>5</v>
      </c>
      <c r="E925" s="81">
        <f>COUNTIFS($G$839:$G$885,$B925)</f>
        <v>10</v>
      </c>
      <c r="F925" s="58">
        <f t="shared" si="36"/>
        <v>0.5</v>
      </c>
    </row>
    <row r="926" spans="2:12" x14ac:dyDescent="0.2">
      <c r="B926" s="149" t="s">
        <v>1095</v>
      </c>
      <c r="C926" s="150"/>
      <c r="D926" s="81">
        <f>COUNTIFS($G$839:$G$885,$B926,$L$839:$L$885,"NO")</f>
        <v>4</v>
      </c>
      <c r="E926" s="81">
        <f>COUNTIFS($G$839:$G$885,$B926)</f>
        <v>8</v>
      </c>
      <c r="F926" s="58">
        <f t="shared" si="36"/>
        <v>0.5</v>
      </c>
    </row>
    <row r="927" spans="2:12" x14ac:dyDescent="0.2">
      <c r="B927" s="149" t="s">
        <v>1114</v>
      </c>
      <c r="C927" s="150"/>
      <c r="D927" s="81">
        <f>COUNTIFS($G$839:$G$885,$B927,$L$839:$L$885,"NO")</f>
        <v>0</v>
      </c>
      <c r="E927" s="81">
        <f>COUNTIFS($G$839:$G$885,$B927)</f>
        <v>6</v>
      </c>
      <c r="F927" s="58">
        <f t="shared" si="36"/>
        <v>0</v>
      </c>
    </row>
    <row r="929" spans="2:12" x14ac:dyDescent="0.2">
      <c r="C929" s="46" t="s">
        <v>1111</v>
      </c>
      <c r="D929" s="136">
        <f>SUM(D923:D928)</f>
        <v>21</v>
      </c>
      <c r="E929" s="136">
        <f>SUM(E923:E928)</f>
        <v>47</v>
      </c>
      <c r="F929" s="82">
        <f t="shared" si="36"/>
        <v>0.44680851063829785</v>
      </c>
    </row>
    <row r="931" spans="2:12" x14ac:dyDescent="0.2">
      <c r="B931" s="64" t="s">
        <v>1132</v>
      </c>
    </row>
    <row r="933" spans="2:12" ht="24" x14ac:dyDescent="0.2">
      <c r="B933" s="72" t="s">
        <v>984</v>
      </c>
      <c r="C933" s="72" t="s">
        <v>1097</v>
      </c>
      <c r="D933" s="72" t="s">
        <v>1315</v>
      </c>
      <c r="E933" s="167" t="s">
        <v>1098</v>
      </c>
      <c r="F933" s="168"/>
      <c r="G933" s="167" t="s">
        <v>1099</v>
      </c>
      <c r="H933" s="168"/>
      <c r="I933" s="72" t="s">
        <v>1100</v>
      </c>
      <c r="J933" s="72" t="s">
        <v>1101</v>
      </c>
      <c r="K933" s="22" t="s">
        <v>1102</v>
      </c>
      <c r="L933" s="22" t="s">
        <v>1124</v>
      </c>
    </row>
    <row r="934" spans="2:12" x14ac:dyDescent="0.2">
      <c r="B934" s="56">
        <v>43287</v>
      </c>
      <c r="C934" s="73" t="s">
        <v>1873</v>
      </c>
      <c r="D934" s="74">
        <v>21</v>
      </c>
      <c r="E934" s="51" t="s">
        <v>1079</v>
      </c>
      <c r="F934" s="88"/>
      <c r="G934" s="51" t="s">
        <v>1093</v>
      </c>
      <c r="H934" s="88"/>
      <c r="I934" s="77">
        <v>0.55138888888888882</v>
      </c>
      <c r="J934" s="77">
        <v>0.64513888888888893</v>
      </c>
      <c r="K934" s="57">
        <v>15</v>
      </c>
      <c r="L934" s="67" t="s">
        <v>1015</v>
      </c>
    </row>
    <row r="935" spans="2:12" x14ac:dyDescent="0.2">
      <c r="B935" s="56">
        <v>43278</v>
      </c>
      <c r="C935" s="73" t="s">
        <v>1874</v>
      </c>
      <c r="D935" s="74">
        <v>11</v>
      </c>
      <c r="E935" s="51" t="s">
        <v>1078</v>
      </c>
      <c r="F935" s="88"/>
      <c r="G935" s="51" t="s">
        <v>1093</v>
      </c>
      <c r="H935" s="88"/>
      <c r="I935" s="77">
        <v>0.72777777777777775</v>
      </c>
      <c r="J935" s="77">
        <v>0.74930555555555556</v>
      </c>
      <c r="K935" s="57">
        <v>31</v>
      </c>
      <c r="L935" s="67" t="s">
        <v>1014</v>
      </c>
    </row>
    <row r="936" spans="2:12" x14ac:dyDescent="0.2">
      <c r="B936" s="56">
        <v>43319</v>
      </c>
      <c r="C936" s="73" t="s">
        <v>1875</v>
      </c>
      <c r="D936" s="74">
        <v>13</v>
      </c>
      <c r="E936" s="51" t="s">
        <v>1090</v>
      </c>
      <c r="F936" s="88"/>
      <c r="G936" s="51" t="s">
        <v>1114</v>
      </c>
      <c r="H936" s="88"/>
      <c r="I936" s="77">
        <v>0.43263888888888885</v>
      </c>
      <c r="J936" s="77">
        <v>0.44722222222222219</v>
      </c>
      <c r="K936" s="57">
        <v>21</v>
      </c>
      <c r="L936" s="67" t="s">
        <v>1015</v>
      </c>
    </row>
    <row r="937" spans="2:12" x14ac:dyDescent="0.2">
      <c r="B937" s="56">
        <v>43180</v>
      </c>
      <c r="C937" s="73" t="s">
        <v>1876</v>
      </c>
      <c r="D937" s="74">
        <v>23</v>
      </c>
      <c r="E937" s="51" t="s">
        <v>1071</v>
      </c>
      <c r="F937" s="88"/>
      <c r="G937" s="51" t="s">
        <v>1092</v>
      </c>
      <c r="H937" s="88"/>
      <c r="I937" s="77">
        <v>0.56458333333333333</v>
      </c>
      <c r="J937" s="77">
        <v>0.61875000000000002</v>
      </c>
      <c r="K937" s="57">
        <v>18</v>
      </c>
      <c r="L937" s="67" t="s">
        <v>1015</v>
      </c>
    </row>
    <row r="938" spans="2:12" x14ac:dyDescent="0.2">
      <c r="B938" s="56">
        <v>43172</v>
      </c>
      <c r="C938" s="73" t="s">
        <v>1877</v>
      </c>
      <c r="D938" s="74">
        <v>15</v>
      </c>
      <c r="E938" s="51" t="s">
        <v>1082</v>
      </c>
      <c r="F938" s="88"/>
      <c r="G938" s="51" t="s">
        <v>1094</v>
      </c>
      <c r="H938" s="88"/>
      <c r="I938" s="77">
        <v>0.39166666666666666</v>
      </c>
      <c r="J938" s="77">
        <v>0.47361111111111115</v>
      </c>
      <c r="K938" s="57">
        <v>58</v>
      </c>
      <c r="L938" s="67" t="s">
        <v>1014</v>
      </c>
    </row>
    <row r="939" spans="2:12" x14ac:dyDescent="0.2">
      <c r="B939" s="56">
        <v>43125</v>
      </c>
      <c r="C939" s="73" t="s">
        <v>1878</v>
      </c>
      <c r="D939" s="74">
        <v>14</v>
      </c>
      <c r="E939" s="51" t="s">
        <v>1073</v>
      </c>
      <c r="F939" s="88"/>
      <c r="G939" s="51" t="s">
        <v>1092</v>
      </c>
      <c r="H939" s="88"/>
      <c r="I939" s="77">
        <v>0.43194444444444446</v>
      </c>
      <c r="J939" s="77">
        <v>0.47500000000000003</v>
      </c>
      <c r="K939" s="57">
        <v>2</v>
      </c>
      <c r="L939" s="67" t="s">
        <v>1014</v>
      </c>
    </row>
    <row r="940" spans="2:12" x14ac:dyDescent="0.2">
      <c r="B940" s="56">
        <v>43323</v>
      </c>
      <c r="C940" s="73" t="s">
        <v>1879</v>
      </c>
      <c r="D940" s="74">
        <v>25</v>
      </c>
      <c r="E940" s="51" t="s">
        <v>1081</v>
      </c>
      <c r="F940" s="88"/>
      <c r="G940" s="51" t="s">
        <v>1094</v>
      </c>
      <c r="H940" s="88"/>
      <c r="I940" s="77">
        <v>0.72638888888888886</v>
      </c>
      <c r="J940" s="77">
        <v>0.81458333333333333</v>
      </c>
      <c r="K940" s="57">
        <v>7</v>
      </c>
      <c r="L940" s="67" t="s">
        <v>1015</v>
      </c>
    </row>
    <row r="941" spans="2:12" x14ac:dyDescent="0.2">
      <c r="B941" s="56">
        <v>43253</v>
      </c>
      <c r="C941" s="73" t="s">
        <v>1880</v>
      </c>
      <c r="D941" s="74">
        <v>17</v>
      </c>
      <c r="E941" s="51" t="s">
        <v>1074</v>
      </c>
      <c r="F941" s="88"/>
      <c r="G941" s="51" t="s">
        <v>1092</v>
      </c>
      <c r="H941" s="88"/>
      <c r="I941" s="77">
        <v>0.4770833333333333</v>
      </c>
      <c r="J941" s="77">
        <v>0.56527777777777777</v>
      </c>
      <c r="K941" s="57">
        <v>7</v>
      </c>
      <c r="L941" s="67" t="s">
        <v>1014</v>
      </c>
    </row>
    <row r="942" spans="2:12" x14ac:dyDescent="0.2">
      <c r="B942" s="56">
        <v>43230</v>
      </c>
      <c r="C942" s="73" t="s">
        <v>1881</v>
      </c>
      <c r="D942" s="74">
        <v>6</v>
      </c>
      <c r="E942" s="51" t="s">
        <v>1080</v>
      </c>
      <c r="F942" s="88"/>
      <c r="G942" s="51" t="s">
        <v>1093</v>
      </c>
      <c r="H942" s="88"/>
      <c r="I942" s="77">
        <v>0.68333333333333324</v>
      </c>
      <c r="J942" s="77">
        <v>0.74791666666666667</v>
      </c>
      <c r="K942" s="57">
        <v>33</v>
      </c>
      <c r="L942" s="67" t="s">
        <v>1015</v>
      </c>
    </row>
    <row r="943" spans="2:12" x14ac:dyDescent="0.2">
      <c r="B943" s="56">
        <v>43319</v>
      </c>
      <c r="C943" s="73" t="s">
        <v>1882</v>
      </c>
      <c r="D943" s="74">
        <v>27</v>
      </c>
      <c r="E943" s="51" t="s">
        <v>1080</v>
      </c>
      <c r="F943" s="88"/>
      <c r="G943" s="51" t="s">
        <v>1093</v>
      </c>
      <c r="H943" s="88"/>
      <c r="I943" s="77">
        <v>0.35555555555555557</v>
      </c>
      <c r="J943" s="77">
        <v>0.39513888888888893</v>
      </c>
      <c r="K943" s="57">
        <v>57</v>
      </c>
      <c r="L943" s="67" t="s">
        <v>1015</v>
      </c>
    </row>
    <row r="944" spans="2:12" x14ac:dyDescent="0.2">
      <c r="B944" s="56">
        <v>43147</v>
      </c>
      <c r="C944" s="73" t="s">
        <v>1883</v>
      </c>
      <c r="D944" s="74">
        <v>22</v>
      </c>
      <c r="E944" s="51" t="s">
        <v>1081</v>
      </c>
      <c r="F944" s="88"/>
      <c r="G944" s="51" t="s">
        <v>1094</v>
      </c>
      <c r="H944" s="88"/>
      <c r="I944" s="77">
        <v>0.7416666666666667</v>
      </c>
      <c r="J944" s="77">
        <v>0.83124999999999993</v>
      </c>
      <c r="K944" s="57">
        <v>9</v>
      </c>
      <c r="L944" s="67" t="s">
        <v>1015</v>
      </c>
    </row>
    <row r="945" spans="2:12" x14ac:dyDescent="0.2">
      <c r="B945" s="56">
        <v>43157</v>
      </c>
      <c r="C945" s="73" t="s">
        <v>1884</v>
      </c>
      <c r="D945" s="74">
        <v>29</v>
      </c>
      <c r="E945" s="51" t="s">
        <v>1081</v>
      </c>
      <c r="F945" s="88"/>
      <c r="G945" s="51" t="s">
        <v>1094</v>
      </c>
      <c r="H945" s="88"/>
      <c r="I945" s="77">
        <v>0.43958333333333338</v>
      </c>
      <c r="J945" s="77">
        <v>0.51250000000000007</v>
      </c>
      <c r="K945" s="57">
        <v>45</v>
      </c>
      <c r="L945" s="67" t="s">
        <v>1015</v>
      </c>
    </row>
    <row r="946" spans="2:12" x14ac:dyDescent="0.2">
      <c r="B946" s="56">
        <v>43155</v>
      </c>
      <c r="C946" s="73" t="s">
        <v>1885</v>
      </c>
      <c r="D946" s="74">
        <v>10</v>
      </c>
      <c r="E946" s="51" t="s">
        <v>1088</v>
      </c>
      <c r="F946" s="88"/>
      <c r="G946" s="51" t="s">
        <v>1095</v>
      </c>
      <c r="H946" s="88"/>
      <c r="I946" s="77">
        <v>0.39861111111111108</v>
      </c>
      <c r="J946" s="77">
        <v>0.44930555555555557</v>
      </c>
      <c r="K946" s="57">
        <v>13</v>
      </c>
      <c r="L946" s="67" t="s">
        <v>1015</v>
      </c>
    </row>
    <row r="947" spans="2:12" x14ac:dyDescent="0.2">
      <c r="B947" s="56">
        <v>43228</v>
      </c>
      <c r="C947" s="73" t="s">
        <v>1886</v>
      </c>
      <c r="D947" s="74">
        <v>6</v>
      </c>
      <c r="E947" s="51" t="s">
        <v>1077</v>
      </c>
      <c r="F947" s="88"/>
      <c r="G947" s="51" t="s">
        <v>1093</v>
      </c>
      <c r="H947" s="88"/>
      <c r="I947" s="77">
        <v>0.53055555555555556</v>
      </c>
      <c r="J947" s="77">
        <v>0.5527777777777777</v>
      </c>
      <c r="K947" s="57">
        <v>32</v>
      </c>
      <c r="L947" s="67" t="s">
        <v>1014</v>
      </c>
    </row>
    <row r="948" spans="2:12" x14ac:dyDescent="0.2">
      <c r="B948" s="56">
        <v>43297</v>
      </c>
      <c r="C948" s="73" t="s">
        <v>1887</v>
      </c>
      <c r="D948" s="74">
        <v>11</v>
      </c>
      <c r="E948" s="51" t="s">
        <v>1082</v>
      </c>
      <c r="F948" s="88"/>
      <c r="G948" s="51" t="s">
        <v>1094</v>
      </c>
      <c r="H948" s="88"/>
      <c r="I948" s="77">
        <v>0.42430555555555555</v>
      </c>
      <c r="J948" s="77">
        <v>0.49305555555555558</v>
      </c>
      <c r="K948" s="57">
        <v>39</v>
      </c>
      <c r="L948" s="67" t="s">
        <v>1015</v>
      </c>
    </row>
    <row r="949" spans="2:12" x14ac:dyDescent="0.2">
      <c r="B949" s="56">
        <v>43299</v>
      </c>
      <c r="C949" s="73" t="s">
        <v>1888</v>
      </c>
      <c r="D949" s="74">
        <v>26</v>
      </c>
      <c r="E949" s="51" t="s">
        <v>1073</v>
      </c>
      <c r="F949" s="88"/>
      <c r="G949" s="51" t="s">
        <v>1092</v>
      </c>
      <c r="H949" s="88"/>
      <c r="I949" s="77">
        <v>0.38055555555555554</v>
      </c>
      <c r="J949" s="77">
        <v>0.46388888888888885</v>
      </c>
      <c r="K949" s="57">
        <v>0</v>
      </c>
      <c r="L949" s="67" t="s">
        <v>1014</v>
      </c>
    </row>
    <row r="950" spans="2:12" x14ac:dyDescent="0.2">
      <c r="B950" s="56">
        <v>43174</v>
      </c>
      <c r="C950" s="73" t="s">
        <v>1889</v>
      </c>
      <c r="D950" s="74">
        <v>27</v>
      </c>
      <c r="E950" s="51" t="s">
        <v>1086</v>
      </c>
      <c r="F950" s="88"/>
      <c r="G950" s="51" t="s">
        <v>1095</v>
      </c>
      <c r="H950" s="88"/>
      <c r="I950" s="77">
        <v>0.47430555555555554</v>
      </c>
      <c r="J950" s="77">
        <v>0.52013888888888893</v>
      </c>
      <c r="K950" s="57">
        <v>6</v>
      </c>
      <c r="L950" s="67" t="s">
        <v>1014</v>
      </c>
    </row>
    <row r="951" spans="2:12" x14ac:dyDescent="0.2">
      <c r="B951" s="56">
        <v>43332</v>
      </c>
      <c r="C951" s="73" t="s">
        <v>1890</v>
      </c>
      <c r="D951" s="74">
        <v>13</v>
      </c>
      <c r="E951" s="51" t="s">
        <v>1082</v>
      </c>
      <c r="F951" s="88"/>
      <c r="G951" s="51" t="s">
        <v>1094</v>
      </c>
      <c r="H951" s="88"/>
      <c r="I951" s="77">
        <v>0.7319444444444444</v>
      </c>
      <c r="J951" s="77">
        <v>0.81111111111111123</v>
      </c>
      <c r="K951" s="57">
        <v>54</v>
      </c>
      <c r="L951" s="67" t="s">
        <v>1015</v>
      </c>
    </row>
    <row r="952" spans="2:12" x14ac:dyDescent="0.2">
      <c r="B952" s="56">
        <v>43211</v>
      </c>
      <c r="C952" s="73" t="s">
        <v>1891</v>
      </c>
      <c r="D952" s="74">
        <v>23</v>
      </c>
      <c r="E952" s="51" t="s">
        <v>1081</v>
      </c>
      <c r="F952" s="88"/>
      <c r="G952" s="51" t="s">
        <v>1094</v>
      </c>
      <c r="H952" s="88"/>
      <c r="I952" s="77">
        <v>0.56874999999999998</v>
      </c>
      <c r="J952" s="77">
        <v>0.63263888888888886</v>
      </c>
      <c r="K952" s="57">
        <v>32</v>
      </c>
      <c r="L952" s="67" t="s">
        <v>1015</v>
      </c>
    </row>
    <row r="953" spans="2:12" x14ac:dyDescent="0.2">
      <c r="B953" s="56">
        <v>43190</v>
      </c>
      <c r="C953" s="73" t="s">
        <v>1892</v>
      </c>
      <c r="D953" s="74">
        <v>25</v>
      </c>
      <c r="E953" s="51" t="s">
        <v>1089</v>
      </c>
      <c r="F953" s="88"/>
      <c r="G953" s="51" t="s">
        <v>1114</v>
      </c>
      <c r="H953" s="88"/>
      <c r="I953" s="77">
        <v>0.48541666666666666</v>
      </c>
      <c r="J953" s="77">
        <v>0.5444444444444444</v>
      </c>
      <c r="K953" s="57">
        <v>25</v>
      </c>
      <c r="L953" s="67" t="s">
        <v>1014</v>
      </c>
    </row>
    <row r="954" spans="2:12" x14ac:dyDescent="0.2">
      <c r="B954" s="56">
        <v>43264</v>
      </c>
      <c r="C954" s="73" t="s">
        <v>1893</v>
      </c>
      <c r="D954" s="74">
        <v>9</v>
      </c>
      <c r="E954" s="51" t="s">
        <v>1080</v>
      </c>
      <c r="F954" s="88"/>
      <c r="G954" s="51" t="s">
        <v>1093</v>
      </c>
      <c r="H954" s="88"/>
      <c r="I954" s="77">
        <v>0.73819444444444438</v>
      </c>
      <c r="J954" s="77">
        <v>0.75763888888888886</v>
      </c>
      <c r="K954" s="57">
        <v>28</v>
      </c>
      <c r="L954" s="67" t="s">
        <v>1014</v>
      </c>
    </row>
    <row r="955" spans="2:12" x14ac:dyDescent="0.2">
      <c r="B955" s="56">
        <v>43211</v>
      </c>
      <c r="C955" s="73" t="s">
        <v>1894</v>
      </c>
      <c r="D955" s="74">
        <v>18</v>
      </c>
      <c r="E955" s="51" t="s">
        <v>1080</v>
      </c>
      <c r="F955" s="88"/>
      <c r="G955" s="51" t="s">
        <v>1093</v>
      </c>
      <c r="H955" s="88"/>
      <c r="I955" s="77">
        <v>0.51944444444444449</v>
      </c>
      <c r="J955" s="77">
        <v>0.54999999999999993</v>
      </c>
      <c r="K955" s="57">
        <v>44</v>
      </c>
      <c r="L955" s="67" t="s">
        <v>1014</v>
      </c>
    </row>
    <row r="956" spans="2:12" x14ac:dyDescent="0.2">
      <c r="B956" s="56">
        <v>43109</v>
      </c>
      <c r="C956" s="73" t="s">
        <v>1895</v>
      </c>
      <c r="D956" s="74">
        <v>27</v>
      </c>
      <c r="E956" s="51" t="s">
        <v>1085</v>
      </c>
      <c r="F956" s="88"/>
      <c r="G956" s="51" t="s">
        <v>1094</v>
      </c>
      <c r="H956" s="88"/>
      <c r="I956" s="77">
        <v>0.60069444444444442</v>
      </c>
      <c r="J956" s="77">
        <v>0.69791666666666663</v>
      </c>
      <c r="K956" s="57">
        <v>20</v>
      </c>
      <c r="L956" s="67" t="s">
        <v>1015</v>
      </c>
    </row>
    <row r="957" spans="2:12" x14ac:dyDescent="0.2">
      <c r="B957" s="56">
        <v>43244</v>
      </c>
      <c r="C957" s="73" t="s">
        <v>1896</v>
      </c>
      <c r="D957" s="74">
        <v>21</v>
      </c>
      <c r="E957" s="51" t="s">
        <v>1081</v>
      </c>
      <c r="F957" s="88"/>
      <c r="G957" s="51" t="s">
        <v>1094</v>
      </c>
      <c r="H957" s="88"/>
      <c r="I957" s="77">
        <v>0.35069444444444442</v>
      </c>
      <c r="J957" s="77">
        <v>0.44236111111111115</v>
      </c>
      <c r="K957" s="57">
        <v>12</v>
      </c>
      <c r="L957" s="67" t="s">
        <v>1015</v>
      </c>
    </row>
    <row r="958" spans="2:12" x14ac:dyDescent="0.2">
      <c r="B958" s="56">
        <v>43314</v>
      </c>
      <c r="C958" s="73" t="s">
        <v>1897</v>
      </c>
      <c r="D958" s="74">
        <v>27</v>
      </c>
      <c r="E958" s="51" t="s">
        <v>1075</v>
      </c>
      <c r="F958" s="88"/>
      <c r="G958" s="51" t="s">
        <v>1092</v>
      </c>
      <c r="H958" s="88"/>
      <c r="I958" s="77">
        <v>0.65555555555555556</v>
      </c>
      <c r="J958" s="77">
        <v>0.67499999999999993</v>
      </c>
      <c r="K958" s="57">
        <v>28</v>
      </c>
      <c r="L958" s="67" t="s">
        <v>1015</v>
      </c>
    </row>
    <row r="959" spans="2:12" x14ac:dyDescent="0.2">
      <c r="B959" s="56">
        <v>43216</v>
      </c>
      <c r="C959" s="73" t="s">
        <v>1898</v>
      </c>
      <c r="D959" s="74">
        <v>24</v>
      </c>
      <c r="E959" s="51" t="s">
        <v>1083</v>
      </c>
      <c r="F959" s="88"/>
      <c r="G959" s="51" t="s">
        <v>1094</v>
      </c>
      <c r="H959" s="88"/>
      <c r="I959" s="77">
        <v>0.44930555555555557</v>
      </c>
      <c r="J959" s="77">
        <v>0.51250000000000007</v>
      </c>
      <c r="K959" s="57">
        <v>31</v>
      </c>
      <c r="L959" s="67" t="s">
        <v>1014</v>
      </c>
    </row>
    <row r="960" spans="2:12" x14ac:dyDescent="0.2">
      <c r="B960" s="56">
        <v>43114</v>
      </c>
      <c r="C960" s="73" t="s">
        <v>1899</v>
      </c>
      <c r="D960" s="74">
        <v>5</v>
      </c>
      <c r="E960" s="51" t="s">
        <v>1080</v>
      </c>
      <c r="F960" s="88"/>
      <c r="G960" s="51" t="s">
        <v>1093</v>
      </c>
      <c r="H960" s="88"/>
      <c r="I960" s="77">
        <v>0.40972222222222227</v>
      </c>
      <c r="J960" s="77">
        <v>0.51180555555555551</v>
      </c>
      <c r="K960" s="57">
        <v>27</v>
      </c>
      <c r="L960" s="67" t="s">
        <v>1015</v>
      </c>
    </row>
    <row r="961" spans="2:12" x14ac:dyDescent="0.2">
      <c r="B961" s="56">
        <v>43235</v>
      </c>
      <c r="C961" s="73" t="s">
        <v>1900</v>
      </c>
      <c r="D961" s="74">
        <v>18</v>
      </c>
      <c r="E961" s="51" t="s">
        <v>1073</v>
      </c>
      <c r="F961" s="88"/>
      <c r="G961" s="51" t="s">
        <v>1092</v>
      </c>
      <c r="H961" s="88"/>
      <c r="I961" s="77">
        <v>0.47013888888888888</v>
      </c>
      <c r="J961" s="77">
        <v>0.50902777777777775</v>
      </c>
      <c r="K961" s="57">
        <v>56</v>
      </c>
      <c r="L961" s="67" t="s">
        <v>1014</v>
      </c>
    </row>
    <row r="962" spans="2:12" x14ac:dyDescent="0.2">
      <c r="B962" s="56">
        <v>43261</v>
      </c>
      <c r="C962" s="73" t="s">
        <v>1901</v>
      </c>
      <c r="D962" s="74">
        <v>17</v>
      </c>
      <c r="E962" s="51" t="s">
        <v>1071</v>
      </c>
      <c r="F962" s="88"/>
      <c r="G962" s="51" t="s">
        <v>1092</v>
      </c>
      <c r="H962" s="88"/>
      <c r="I962" s="77">
        <v>0.59166666666666667</v>
      </c>
      <c r="J962" s="77">
        <v>0.61597222222222225</v>
      </c>
      <c r="K962" s="57">
        <v>35</v>
      </c>
      <c r="L962" s="67" t="s">
        <v>1015</v>
      </c>
    </row>
    <row r="963" spans="2:12" x14ac:dyDescent="0.2">
      <c r="B963" s="56">
        <v>43134</v>
      </c>
      <c r="C963" s="73" t="s">
        <v>1902</v>
      </c>
      <c r="D963" s="74">
        <v>8</v>
      </c>
      <c r="E963" s="51" t="s">
        <v>1078</v>
      </c>
      <c r="F963" s="88"/>
      <c r="G963" s="51" t="s">
        <v>1093</v>
      </c>
      <c r="H963" s="88"/>
      <c r="I963" s="77">
        <v>0.52638888888888891</v>
      </c>
      <c r="J963" s="77">
        <v>0.62222222222222223</v>
      </c>
      <c r="K963" s="57">
        <v>18</v>
      </c>
      <c r="L963" s="67" t="s">
        <v>1015</v>
      </c>
    </row>
    <row r="964" spans="2:12" x14ac:dyDescent="0.2">
      <c r="B964" s="56">
        <v>43310</v>
      </c>
      <c r="C964" s="73" t="s">
        <v>1903</v>
      </c>
      <c r="D964" s="74">
        <v>21</v>
      </c>
      <c r="E964" s="51" t="s">
        <v>1071</v>
      </c>
      <c r="F964" s="88"/>
      <c r="G964" s="51" t="s">
        <v>1092</v>
      </c>
      <c r="H964" s="88"/>
      <c r="I964" s="77">
        <v>0.39027777777777778</v>
      </c>
      <c r="J964" s="77">
        <v>0.40833333333333338</v>
      </c>
      <c r="K964" s="57">
        <v>26</v>
      </c>
      <c r="L964" s="67" t="s">
        <v>1015</v>
      </c>
    </row>
    <row r="965" spans="2:12" x14ac:dyDescent="0.2">
      <c r="B965" s="56">
        <v>43318</v>
      </c>
      <c r="C965" s="73" t="s">
        <v>1904</v>
      </c>
      <c r="D965" s="74">
        <v>9</v>
      </c>
      <c r="E965" s="51" t="s">
        <v>1073</v>
      </c>
      <c r="F965" s="88"/>
      <c r="G965" s="51" t="s">
        <v>1092</v>
      </c>
      <c r="H965" s="88"/>
      <c r="I965" s="77">
        <v>0.56041666666666667</v>
      </c>
      <c r="J965" s="77">
        <v>0.60902777777777783</v>
      </c>
      <c r="K965" s="57">
        <v>10</v>
      </c>
      <c r="L965" s="67" t="s">
        <v>1014</v>
      </c>
    </row>
    <row r="966" spans="2:12" x14ac:dyDescent="0.2">
      <c r="B966" s="56">
        <v>43244</v>
      </c>
      <c r="C966" s="73" t="s">
        <v>1905</v>
      </c>
      <c r="D966" s="74">
        <v>12</v>
      </c>
      <c r="E966" s="51" t="s">
        <v>1081</v>
      </c>
      <c r="F966" s="88"/>
      <c r="G966" s="51" t="s">
        <v>1094</v>
      </c>
      <c r="H966" s="88"/>
      <c r="I966" s="77">
        <v>0.48541666666666666</v>
      </c>
      <c r="J966" s="77">
        <v>0.5527777777777777</v>
      </c>
      <c r="K966" s="57">
        <v>37</v>
      </c>
      <c r="L966" s="67" t="s">
        <v>1015</v>
      </c>
    </row>
    <row r="967" spans="2:12" x14ac:dyDescent="0.2">
      <c r="B967" s="56">
        <v>43202</v>
      </c>
      <c r="C967" s="73" t="s">
        <v>1906</v>
      </c>
      <c r="D967" s="74">
        <v>19</v>
      </c>
      <c r="E967" s="51" t="s">
        <v>1073</v>
      </c>
      <c r="F967" s="88"/>
      <c r="G967" s="51" t="s">
        <v>1092</v>
      </c>
      <c r="H967" s="88"/>
      <c r="I967" s="77">
        <v>0.65208333333333335</v>
      </c>
      <c r="J967" s="77">
        <v>0.66805555555555562</v>
      </c>
      <c r="K967" s="57">
        <v>23</v>
      </c>
      <c r="L967" s="67" t="s">
        <v>1015</v>
      </c>
    </row>
    <row r="968" spans="2:12" x14ac:dyDescent="0.2">
      <c r="B968" s="56">
        <v>43130</v>
      </c>
      <c r="C968" s="73" t="s">
        <v>1907</v>
      </c>
      <c r="D968" s="74">
        <v>10</v>
      </c>
      <c r="E968" s="51" t="s">
        <v>1074</v>
      </c>
      <c r="F968" s="88"/>
      <c r="G968" s="51" t="s">
        <v>1092</v>
      </c>
      <c r="H968" s="88"/>
      <c r="I968" s="77">
        <v>0.65208333333333335</v>
      </c>
      <c r="J968" s="77">
        <v>0.74722222222222223</v>
      </c>
      <c r="K968" s="57">
        <v>17</v>
      </c>
      <c r="L968" s="67" t="s">
        <v>1015</v>
      </c>
    </row>
    <row r="969" spans="2:12" x14ac:dyDescent="0.2">
      <c r="B969" s="56">
        <v>43143</v>
      </c>
      <c r="C969" s="73" t="s">
        <v>1908</v>
      </c>
      <c r="D969" s="74">
        <v>7</v>
      </c>
      <c r="E969" s="51" t="s">
        <v>1076</v>
      </c>
      <c r="F969" s="88"/>
      <c r="G969" s="51" t="s">
        <v>1093</v>
      </c>
      <c r="H969" s="88"/>
      <c r="I969" s="77">
        <v>0.65069444444444446</v>
      </c>
      <c r="J969" s="77">
        <v>0.6958333333333333</v>
      </c>
      <c r="K969" s="57">
        <v>5</v>
      </c>
      <c r="L969" s="67" t="s">
        <v>1015</v>
      </c>
    </row>
    <row r="970" spans="2:12" x14ac:dyDescent="0.2">
      <c r="B970" s="56">
        <v>43146</v>
      </c>
      <c r="C970" s="73" t="s">
        <v>1909</v>
      </c>
      <c r="D970" s="74">
        <v>30</v>
      </c>
      <c r="E970" s="51" t="s">
        <v>1076</v>
      </c>
      <c r="F970" s="88"/>
      <c r="G970" s="51" t="s">
        <v>1093</v>
      </c>
      <c r="H970" s="88"/>
      <c r="I970" s="77">
        <v>0.5493055555555556</v>
      </c>
      <c r="J970" s="77">
        <v>0.6479166666666667</v>
      </c>
      <c r="K970" s="57">
        <v>22</v>
      </c>
      <c r="L970" s="67" t="s">
        <v>1015</v>
      </c>
    </row>
    <row r="971" spans="2:12" x14ac:dyDescent="0.2">
      <c r="B971" s="56">
        <v>43208</v>
      </c>
      <c r="C971" s="73" t="s">
        <v>1910</v>
      </c>
      <c r="D971" s="74">
        <v>28</v>
      </c>
      <c r="E971" s="51" t="s">
        <v>1075</v>
      </c>
      <c r="F971" s="88"/>
      <c r="G971" s="51" t="s">
        <v>1092</v>
      </c>
      <c r="H971" s="88"/>
      <c r="I971" s="77">
        <v>0.71458333333333324</v>
      </c>
      <c r="J971" s="77">
        <v>0.75277777777777777</v>
      </c>
      <c r="K971" s="57">
        <v>55</v>
      </c>
      <c r="L971" s="67" t="s">
        <v>1015</v>
      </c>
    </row>
    <row r="972" spans="2:12" x14ac:dyDescent="0.2">
      <c r="B972" s="56">
        <v>43213</v>
      </c>
      <c r="C972" s="73" t="s">
        <v>1911</v>
      </c>
      <c r="D972" s="74">
        <v>23</v>
      </c>
      <c r="E972" s="51" t="s">
        <v>1086</v>
      </c>
      <c r="F972" s="88"/>
      <c r="G972" s="51" t="s">
        <v>1095</v>
      </c>
      <c r="H972" s="88"/>
      <c r="I972" s="77">
        <v>0.3972222222222222</v>
      </c>
      <c r="J972" s="77">
        <v>0.4777777777777778</v>
      </c>
      <c r="K972" s="57">
        <v>56</v>
      </c>
      <c r="L972" s="67" t="s">
        <v>1014</v>
      </c>
    </row>
    <row r="973" spans="2:12" x14ac:dyDescent="0.2">
      <c r="B973" s="56">
        <v>43158</v>
      </c>
      <c r="C973" s="73" t="s">
        <v>1912</v>
      </c>
      <c r="D973" s="74">
        <v>8</v>
      </c>
      <c r="E973" s="51" t="s">
        <v>1086</v>
      </c>
      <c r="F973" s="88"/>
      <c r="G973" s="51" t="s">
        <v>1095</v>
      </c>
      <c r="H973" s="88"/>
      <c r="I973" s="77">
        <v>0.36805555555555558</v>
      </c>
      <c r="J973" s="77">
        <v>0.41666666666666669</v>
      </c>
      <c r="K973" s="57">
        <v>10</v>
      </c>
      <c r="L973" s="67" t="s">
        <v>1015</v>
      </c>
    </row>
    <row r="974" spans="2:12" x14ac:dyDescent="0.2">
      <c r="B974" s="56">
        <v>43150</v>
      </c>
      <c r="C974" s="73" t="s">
        <v>1913</v>
      </c>
      <c r="D974" s="74">
        <v>25</v>
      </c>
      <c r="E974" s="51" t="s">
        <v>1080</v>
      </c>
      <c r="F974" s="88"/>
      <c r="G974" s="51" t="s">
        <v>1093</v>
      </c>
      <c r="H974" s="88"/>
      <c r="I974" s="77">
        <v>0.7006944444444444</v>
      </c>
      <c r="J974" s="77">
        <v>0.73958333333333337</v>
      </c>
      <c r="K974" s="57">
        <v>56</v>
      </c>
      <c r="L974" s="67" t="s">
        <v>1014</v>
      </c>
    </row>
    <row r="975" spans="2:12" x14ac:dyDescent="0.2">
      <c r="B975" s="56">
        <v>43120</v>
      </c>
      <c r="C975" s="73" t="s">
        <v>1914</v>
      </c>
      <c r="D975" s="74">
        <v>22</v>
      </c>
      <c r="E975" s="51" t="s">
        <v>1078</v>
      </c>
      <c r="F975" s="88"/>
      <c r="G975" s="51" t="s">
        <v>1093</v>
      </c>
      <c r="H975" s="88"/>
      <c r="I975" s="77">
        <v>0.51388888888888895</v>
      </c>
      <c r="J975" s="77">
        <v>0.53888888888888886</v>
      </c>
      <c r="K975" s="57">
        <v>36</v>
      </c>
      <c r="L975" s="67" t="s">
        <v>1015</v>
      </c>
    </row>
    <row r="976" spans="2:12" x14ac:dyDescent="0.2">
      <c r="B976" s="56">
        <v>43226</v>
      </c>
      <c r="C976" s="73" t="s">
        <v>1915</v>
      </c>
      <c r="D976" s="74">
        <v>29</v>
      </c>
      <c r="E976" s="51" t="s">
        <v>1087</v>
      </c>
      <c r="F976" s="88"/>
      <c r="G976" s="51" t="s">
        <v>1095</v>
      </c>
      <c r="H976" s="88"/>
      <c r="I976" s="77">
        <v>0.69930555555555562</v>
      </c>
      <c r="J976" s="77">
        <v>0.75694444444444453</v>
      </c>
      <c r="K976" s="57">
        <v>23</v>
      </c>
      <c r="L976" s="67" t="s">
        <v>1014</v>
      </c>
    </row>
    <row r="977" spans="2:12" x14ac:dyDescent="0.2">
      <c r="B977" s="56">
        <v>43125</v>
      </c>
      <c r="C977" s="73" t="s">
        <v>1916</v>
      </c>
      <c r="D977" s="74">
        <v>10</v>
      </c>
      <c r="E977" s="51" t="s">
        <v>1081</v>
      </c>
      <c r="F977" s="88"/>
      <c r="G977" s="51" t="s">
        <v>1094</v>
      </c>
      <c r="H977" s="88"/>
      <c r="I977" s="77">
        <v>0.4513888888888889</v>
      </c>
      <c r="J977" s="77">
        <v>0.52013888888888893</v>
      </c>
      <c r="K977" s="57">
        <v>39</v>
      </c>
      <c r="L977" s="67" t="s">
        <v>1014</v>
      </c>
    </row>
    <row r="978" spans="2:12" x14ac:dyDescent="0.2">
      <c r="B978" s="56">
        <v>43114</v>
      </c>
      <c r="C978" s="73" t="s">
        <v>1917</v>
      </c>
      <c r="D978" s="74">
        <v>7</v>
      </c>
      <c r="E978" s="51" t="s">
        <v>1086</v>
      </c>
      <c r="F978" s="88"/>
      <c r="G978" s="51" t="s">
        <v>1095</v>
      </c>
      <c r="H978" s="88"/>
      <c r="I978" s="77">
        <v>0.74097222222222225</v>
      </c>
      <c r="J978" s="77">
        <v>0.84027777777777779</v>
      </c>
      <c r="K978" s="57">
        <v>23</v>
      </c>
      <c r="L978" s="67" t="s">
        <v>1014</v>
      </c>
    </row>
    <row r="979" spans="2:12" x14ac:dyDescent="0.2">
      <c r="B979" s="56">
        <v>43175</v>
      </c>
      <c r="C979" s="73" t="s">
        <v>1918</v>
      </c>
      <c r="D979" s="74">
        <v>28</v>
      </c>
      <c r="E979" s="51" t="s">
        <v>1073</v>
      </c>
      <c r="F979" s="88"/>
      <c r="G979" s="51" t="s">
        <v>1092</v>
      </c>
      <c r="H979" s="88"/>
      <c r="I979" s="77">
        <v>0.69513888888888886</v>
      </c>
      <c r="J979" s="77">
        <v>0.79027777777777786</v>
      </c>
      <c r="K979" s="57">
        <v>17</v>
      </c>
      <c r="L979" s="67" t="s">
        <v>1014</v>
      </c>
    </row>
    <row r="980" spans="2:12" x14ac:dyDescent="0.2">
      <c r="B980" s="56">
        <v>43191</v>
      </c>
      <c r="C980" s="73" t="s">
        <v>1919</v>
      </c>
      <c r="D980" s="74">
        <v>25</v>
      </c>
      <c r="E980" s="51" t="s">
        <v>1082</v>
      </c>
      <c r="F980" s="88"/>
      <c r="G980" s="51" t="s">
        <v>1094</v>
      </c>
      <c r="H980" s="88"/>
      <c r="I980" s="77">
        <v>0.51388888888888895</v>
      </c>
      <c r="J980" s="77">
        <v>0.58263888888888893</v>
      </c>
      <c r="K980" s="57">
        <v>39</v>
      </c>
      <c r="L980" s="67" t="s">
        <v>1014</v>
      </c>
    </row>
    <row r="981" spans="2:12" ht="12.75" thickBot="1" x14ac:dyDescent="0.25"/>
    <row r="982" spans="2:12" ht="12.75" thickBot="1" x14ac:dyDescent="0.25">
      <c r="B982" s="46" t="s">
        <v>1125</v>
      </c>
      <c r="F982" s="68">
        <f>COUNTIFS(L934:L980,"NO")</f>
        <v>27</v>
      </c>
    </row>
    <row r="983" spans="2:12" ht="12.75" thickBot="1" x14ac:dyDescent="0.25"/>
    <row r="984" spans="2:12" ht="12.75" thickBot="1" x14ac:dyDescent="0.25">
      <c r="B984" s="46" t="s">
        <v>1126</v>
      </c>
      <c r="F984" s="68">
        <f>COUNTA(L934:L980)</f>
        <v>47</v>
      </c>
    </row>
    <row r="985" spans="2:12" ht="12.75" thickBot="1" x14ac:dyDescent="0.25"/>
    <row r="986" spans="2:12" ht="12.75" thickBot="1" x14ac:dyDescent="0.25">
      <c r="B986" s="46" t="s">
        <v>1127</v>
      </c>
      <c r="F986" s="135">
        <f>F982/F984</f>
        <v>0.57446808510638303</v>
      </c>
    </row>
    <row r="987" spans="2:12" x14ac:dyDescent="0.2">
      <c r="B987" s="42" t="s">
        <v>1128</v>
      </c>
    </row>
    <row r="989" spans="2:12" x14ac:dyDescent="0.2">
      <c r="B989" s="23" t="s">
        <v>1107</v>
      </c>
    </row>
    <row r="991" spans="2:12" ht="36" x14ac:dyDescent="0.2">
      <c r="B991" s="167" t="s">
        <v>1108</v>
      </c>
      <c r="C991" s="168"/>
      <c r="D991" s="22" t="s">
        <v>1129</v>
      </c>
      <c r="E991" s="22" t="s">
        <v>1130</v>
      </c>
      <c r="F991" s="22" t="s">
        <v>1131</v>
      </c>
      <c r="L991" s="23" t="s">
        <v>41</v>
      </c>
    </row>
    <row r="992" spans="2:12" x14ac:dyDescent="0.2">
      <c r="B992" s="149" t="s">
        <v>1071</v>
      </c>
      <c r="C992" s="150"/>
      <c r="D992" s="81">
        <f t="shared" ref="D992:D1011" si="37">COUNTIFS($E$934:$E$980,$B992,$L$934:$L$980,"NO")</f>
        <v>3</v>
      </c>
      <c r="E992" s="81">
        <f>COUNTIFS($E$934:$E$980,$B992)</f>
        <v>3</v>
      </c>
      <c r="F992" s="85">
        <f>IFERROR(D992/E992,0)</f>
        <v>1</v>
      </c>
      <c r="L992" s="5"/>
    </row>
    <row r="993" spans="2:12" x14ac:dyDescent="0.2">
      <c r="B993" s="149" t="s">
        <v>1072</v>
      </c>
      <c r="C993" s="150"/>
      <c r="D993" s="81">
        <f t="shared" si="37"/>
        <v>0</v>
      </c>
      <c r="E993" s="81">
        <f t="shared" ref="E993:E1011" si="38">COUNTIFS($E$934:$E$980,$B993)</f>
        <v>0</v>
      </c>
      <c r="F993" s="85">
        <f t="shared" ref="F993:F1010" si="39">IFERROR(D993/E993,0)</f>
        <v>0</v>
      </c>
      <c r="L993" s="14" t="s">
        <v>1034</v>
      </c>
    </row>
    <row r="994" spans="2:12" x14ac:dyDescent="0.2">
      <c r="B994" s="149" t="s">
        <v>1073</v>
      </c>
      <c r="C994" s="150"/>
      <c r="D994" s="81">
        <f t="shared" si="37"/>
        <v>1</v>
      </c>
      <c r="E994" s="81">
        <f t="shared" si="38"/>
        <v>6</v>
      </c>
      <c r="F994" s="85">
        <f t="shared" si="39"/>
        <v>0.16666666666666666</v>
      </c>
      <c r="L994" s="14" t="s">
        <v>1110</v>
      </c>
    </row>
    <row r="995" spans="2:12" x14ac:dyDescent="0.2">
      <c r="B995" s="149" t="s">
        <v>1074</v>
      </c>
      <c r="C995" s="150"/>
      <c r="D995" s="81">
        <f t="shared" si="37"/>
        <v>1</v>
      </c>
      <c r="E995" s="81">
        <f t="shared" si="38"/>
        <v>2</v>
      </c>
      <c r="F995" s="85">
        <f t="shared" si="39"/>
        <v>0.5</v>
      </c>
      <c r="L995" s="14" t="s">
        <v>1117</v>
      </c>
    </row>
    <row r="996" spans="2:12" x14ac:dyDescent="0.2">
      <c r="B996" s="149" t="s">
        <v>1075</v>
      </c>
      <c r="C996" s="150"/>
      <c r="D996" s="81">
        <f t="shared" si="37"/>
        <v>2</v>
      </c>
      <c r="E996" s="81">
        <f t="shared" si="38"/>
        <v>2</v>
      </c>
      <c r="F996" s="85">
        <f t="shared" si="39"/>
        <v>1</v>
      </c>
    </row>
    <row r="997" spans="2:12" x14ac:dyDescent="0.2">
      <c r="B997" s="149" t="s">
        <v>1076</v>
      </c>
      <c r="C997" s="150"/>
      <c r="D997" s="81">
        <f t="shared" si="37"/>
        <v>2</v>
      </c>
      <c r="E997" s="81">
        <f t="shared" si="38"/>
        <v>2</v>
      </c>
      <c r="F997" s="85">
        <f t="shared" si="39"/>
        <v>1</v>
      </c>
    </row>
    <row r="998" spans="2:12" x14ac:dyDescent="0.2">
      <c r="B998" s="149" t="s">
        <v>1077</v>
      </c>
      <c r="C998" s="150"/>
      <c r="D998" s="81">
        <f t="shared" si="37"/>
        <v>0</v>
      </c>
      <c r="E998" s="81">
        <f t="shared" si="38"/>
        <v>1</v>
      </c>
      <c r="F998" s="85">
        <f t="shared" si="39"/>
        <v>0</v>
      </c>
    </row>
    <row r="999" spans="2:12" x14ac:dyDescent="0.2">
      <c r="B999" s="149" t="s">
        <v>1078</v>
      </c>
      <c r="C999" s="150"/>
      <c r="D999" s="81">
        <f t="shared" si="37"/>
        <v>2</v>
      </c>
      <c r="E999" s="81">
        <f t="shared" si="38"/>
        <v>3</v>
      </c>
      <c r="F999" s="85">
        <f t="shared" si="39"/>
        <v>0.66666666666666663</v>
      </c>
    </row>
    <row r="1000" spans="2:12" x14ac:dyDescent="0.2">
      <c r="B1000" s="149" t="s">
        <v>1079</v>
      </c>
      <c r="C1000" s="150"/>
      <c r="D1000" s="81">
        <f t="shared" si="37"/>
        <v>1</v>
      </c>
      <c r="E1000" s="81">
        <f t="shared" si="38"/>
        <v>1</v>
      </c>
      <c r="F1000" s="85">
        <f t="shared" si="39"/>
        <v>1</v>
      </c>
    </row>
    <row r="1001" spans="2:12" x14ac:dyDescent="0.2">
      <c r="B1001" s="149" t="s">
        <v>1080</v>
      </c>
      <c r="C1001" s="150"/>
      <c r="D1001" s="81">
        <f t="shared" si="37"/>
        <v>3</v>
      </c>
      <c r="E1001" s="81">
        <f t="shared" si="38"/>
        <v>6</v>
      </c>
      <c r="F1001" s="85">
        <f t="shared" si="39"/>
        <v>0.5</v>
      </c>
    </row>
    <row r="1002" spans="2:12" x14ac:dyDescent="0.2">
      <c r="B1002" s="149" t="s">
        <v>1081</v>
      </c>
      <c r="C1002" s="150"/>
      <c r="D1002" s="81">
        <f t="shared" si="37"/>
        <v>6</v>
      </c>
      <c r="E1002" s="81">
        <f t="shared" si="38"/>
        <v>7</v>
      </c>
      <c r="F1002" s="85">
        <f t="shared" si="39"/>
        <v>0.8571428571428571</v>
      </c>
    </row>
    <row r="1003" spans="2:12" x14ac:dyDescent="0.2">
      <c r="B1003" s="149" t="s">
        <v>1082</v>
      </c>
      <c r="C1003" s="150"/>
      <c r="D1003" s="81">
        <f t="shared" si="37"/>
        <v>2</v>
      </c>
      <c r="E1003" s="81">
        <f t="shared" si="38"/>
        <v>4</v>
      </c>
      <c r="F1003" s="85">
        <f t="shared" si="39"/>
        <v>0.5</v>
      </c>
    </row>
    <row r="1004" spans="2:12" x14ac:dyDescent="0.2">
      <c r="B1004" s="149" t="s">
        <v>1083</v>
      </c>
      <c r="C1004" s="150"/>
      <c r="D1004" s="81">
        <f t="shared" si="37"/>
        <v>0</v>
      </c>
      <c r="E1004" s="81">
        <f t="shared" si="38"/>
        <v>1</v>
      </c>
      <c r="F1004" s="85">
        <f t="shared" si="39"/>
        <v>0</v>
      </c>
    </row>
    <row r="1005" spans="2:12" x14ac:dyDescent="0.2">
      <c r="B1005" s="149" t="s">
        <v>1084</v>
      </c>
      <c r="C1005" s="150"/>
      <c r="D1005" s="81">
        <f t="shared" si="37"/>
        <v>0</v>
      </c>
      <c r="E1005" s="81">
        <f t="shared" si="38"/>
        <v>0</v>
      </c>
      <c r="F1005" s="85">
        <f t="shared" si="39"/>
        <v>0</v>
      </c>
    </row>
    <row r="1006" spans="2:12" x14ac:dyDescent="0.2">
      <c r="B1006" s="149" t="s">
        <v>1085</v>
      </c>
      <c r="C1006" s="150"/>
      <c r="D1006" s="81">
        <f t="shared" si="37"/>
        <v>1</v>
      </c>
      <c r="E1006" s="81">
        <f t="shared" si="38"/>
        <v>1</v>
      </c>
      <c r="F1006" s="85">
        <f t="shared" si="39"/>
        <v>1</v>
      </c>
    </row>
    <row r="1007" spans="2:12" x14ac:dyDescent="0.2">
      <c r="B1007" s="149" t="s">
        <v>1086</v>
      </c>
      <c r="C1007" s="150"/>
      <c r="D1007" s="81">
        <f t="shared" si="37"/>
        <v>1</v>
      </c>
      <c r="E1007" s="81">
        <f t="shared" si="38"/>
        <v>4</v>
      </c>
      <c r="F1007" s="85">
        <f t="shared" si="39"/>
        <v>0.25</v>
      </c>
    </row>
    <row r="1008" spans="2:12" x14ac:dyDescent="0.2">
      <c r="B1008" s="149" t="s">
        <v>1087</v>
      </c>
      <c r="C1008" s="150"/>
      <c r="D1008" s="81">
        <f t="shared" si="37"/>
        <v>0</v>
      </c>
      <c r="E1008" s="81">
        <f t="shared" si="38"/>
        <v>1</v>
      </c>
      <c r="F1008" s="85">
        <f t="shared" si="39"/>
        <v>0</v>
      </c>
    </row>
    <row r="1009" spans="2:12" x14ac:dyDescent="0.2">
      <c r="B1009" s="149" t="s">
        <v>1088</v>
      </c>
      <c r="C1009" s="150"/>
      <c r="D1009" s="81">
        <f t="shared" si="37"/>
        <v>1</v>
      </c>
      <c r="E1009" s="81">
        <f t="shared" si="38"/>
        <v>1</v>
      </c>
      <c r="F1009" s="85">
        <f t="shared" si="39"/>
        <v>1</v>
      </c>
    </row>
    <row r="1010" spans="2:12" x14ac:dyDescent="0.2">
      <c r="B1010" s="149" t="s">
        <v>1089</v>
      </c>
      <c r="C1010" s="150"/>
      <c r="D1010" s="81">
        <f t="shared" si="37"/>
        <v>0</v>
      </c>
      <c r="E1010" s="81">
        <f t="shared" si="38"/>
        <v>1</v>
      </c>
      <c r="F1010" s="85">
        <f t="shared" si="39"/>
        <v>0</v>
      </c>
    </row>
    <row r="1011" spans="2:12" x14ac:dyDescent="0.2">
      <c r="B1011" s="149" t="s">
        <v>1090</v>
      </c>
      <c r="C1011" s="150"/>
      <c r="D1011" s="81">
        <f t="shared" si="37"/>
        <v>1</v>
      </c>
      <c r="E1011" s="81">
        <f t="shared" si="38"/>
        <v>1</v>
      </c>
      <c r="F1011" s="85">
        <f>IFERROR(D1011/E1011,0)</f>
        <v>1</v>
      </c>
    </row>
    <row r="1013" spans="2:12" x14ac:dyDescent="0.2">
      <c r="C1013" s="46" t="s">
        <v>1111</v>
      </c>
      <c r="D1013" s="136">
        <f>SUM(D992:D1012)</f>
        <v>27</v>
      </c>
      <c r="E1013" s="136">
        <f>SUM(E992:E1012)</f>
        <v>47</v>
      </c>
      <c r="F1013" s="82">
        <f>IFERROR(D1013/E1013,0)</f>
        <v>0.57446808510638303</v>
      </c>
    </row>
    <row r="1015" spans="2:12" x14ac:dyDescent="0.2">
      <c r="B1015" s="23" t="s">
        <v>1112</v>
      </c>
      <c r="L1015" s="14"/>
    </row>
    <row r="1016" spans="2:12" x14ac:dyDescent="0.2">
      <c r="L1016" s="14"/>
    </row>
    <row r="1017" spans="2:12" ht="36" x14ac:dyDescent="0.2">
      <c r="B1017" s="167" t="s">
        <v>1113</v>
      </c>
      <c r="C1017" s="168"/>
      <c r="D1017" s="22" t="s">
        <v>1129</v>
      </c>
      <c r="E1017" s="22" t="s">
        <v>1130</v>
      </c>
      <c r="F1017" s="22" t="s">
        <v>1131</v>
      </c>
    </row>
    <row r="1018" spans="2:12" x14ac:dyDescent="0.2">
      <c r="B1018" s="149" t="s">
        <v>1092</v>
      </c>
      <c r="C1018" s="150"/>
      <c r="D1018" s="81">
        <f>COUNTIFS($G$934:$G$980,$B1018,$L$934:$L$980,"NO")</f>
        <v>7</v>
      </c>
      <c r="E1018" s="81">
        <f>COUNTIFS($G$934:$G$980,$B1018)</f>
        <v>13</v>
      </c>
      <c r="F1018" s="85">
        <f>IFERROR(D1018/E1018,0)</f>
        <v>0.53846153846153844</v>
      </c>
    </row>
    <row r="1019" spans="2:12" x14ac:dyDescent="0.2">
      <c r="B1019" s="149" t="s">
        <v>1093</v>
      </c>
      <c r="C1019" s="150"/>
      <c r="D1019" s="81">
        <f>COUNTIFS($G$934:$G$980,$B1019,$L$934:$L$980,"NO")</f>
        <v>8</v>
      </c>
      <c r="E1019" s="81">
        <f>COUNTIFS($G$934:$G$980,$B1019)</f>
        <v>13</v>
      </c>
      <c r="F1019" s="85">
        <f>IFERROR(D1019/E1019,0)</f>
        <v>0.61538461538461542</v>
      </c>
    </row>
    <row r="1020" spans="2:12" x14ac:dyDescent="0.2">
      <c r="B1020" s="149" t="s">
        <v>1094</v>
      </c>
      <c r="C1020" s="150"/>
      <c r="D1020" s="81">
        <f>COUNTIFS($G$934:$G$980,$B1020,$L$934:$L$980,"NO")</f>
        <v>9</v>
      </c>
      <c r="E1020" s="81">
        <f>COUNTIFS($G$934:$G$980,$B1020)</f>
        <v>13</v>
      </c>
      <c r="F1020" s="85">
        <f>IFERROR(D1020/E1020,0)</f>
        <v>0.69230769230769229</v>
      </c>
    </row>
    <row r="1021" spans="2:12" x14ac:dyDescent="0.2">
      <c r="B1021" s="149" t="s">
        <v>1095</v>
      </c>
      <c r="C1021" s="150"/>
      <c r="D1021" s="81">
        <f>COUNTIFS($G$934:$G$980,$B1021,$L$934:$L$980,"NO")</f>
        <v>2</v>
      </c>
      <c r="E1021" s="81">
        <f>COUNTIFS($G$934:$G$980,$B1021)</f>
        <v>6</v>
      </c>
      <c r="F1021" s="85">
        <f>IFERROR(D1021/E1021,0)</f>
        <v>0.33333333333333331</v>
      </c>
    </row>
    <row r="1022" spans="2:12" x14ac:dyDescent="0.2">
      <c r="B1022" s="149" t="s">
        <v>1114</v>
      </c>
      <c r="C1022" s="150"/>
      <c r="D1022" s="81">
        <f>COUNTIFS($G$934:$G$980,$B1022,$L$934:$L$980,"NO")</f>
        <v>1</v>
      </c>
      <c r="E1022" s="81">
        <f>COUNTIFS($G$934:$G$980,$B1022)</f>
        <v>2</v>
      </c>
      <c r="F1022" s="85">
        <f>IFERROR(D1022/E1022,0)</f>
        <v>0.5</v>
      </c>
    </row>
    <row r="1024" spans="2:12" x14ac:dyDescent="0.2">
      <c r="C1024" s="46" t="s">
        <v>1111</v>
      </c>
      <c r="D1024" s="136">
        <f>SUM(D1018:D1023)</f>
        <v>27</v>
      </c>
      <c r="E1024" s="136">
        <f>SUM(E1018:E1023)</f>
        <v>47</v>
      </c>
      <c r="F1024" s="82">
        <f>IFERROR(D1024/E1024,0)</f>
        <v>0.57446808510638303</v>
      </c>
    </row>
    <row r="1026" spans="2:12" x14ac:dyDescent="0.2">
      <c r="B1026" s="64" t="s">
        <v>1133</v>
      </c>
    </row>
    <row r="1028" spans="2:12" ht="24" x14ac:dyDescent="0.2">
      <c r="B1028" s="72" t="s">
        <v>984</v>
      </c>
      <c r="C1028" s="72" t="s">
        <v>1097</v>
      </c>
      <c r="D1028" s="72" t="s">
        <v>1315</v>
      </c>
      <c r="E1028" s="167" t="s">
        <v>1098</v>
      </c>
      <c r="F1028" s="168"/>
      <c r="G1028" s="167" t="s">
        <v>1099</v>
      </c>
      <c r="H1028" s="168"/>
      <c r="I1028" s="72" t="s">
        <v>1100</v>
      </c>
      <c r="J1028" s="72" t="s">
        <v>1101</v>
      </c>
      <c r="K1028" s="22" t="s">
        <v>1102</v>
      </c>
      <c r="L1028" s="22" t="s">
        <v>1124</v>
      </c>
    </row>
    <row r="1029" spans="2:12" x14ac:dyDescent="0.2">
      <c r="B1029" s="56">
        <v>43150</v>
      </c>
      <c r="C1029" s="73" t="s">
        <v>1920</v>
      </c>
      <c r="D1029" s="74">
        <v>7</v>
      </c>
      <c r="E1029" s="51" t="s">
        <v>1072</v>
      </c>
      <c r="F1029" s="88"/>
      <c r="G1029" s="51" t="s">
        <v>1092</v>
      </c>
      <c r="H1029" s="88"/>
      <c r="I1029" s="77">
        <v>0.7284722222222223</v>
      </c>
      <c r="J1029" s="77">
        <v>0.8027777777777777</v>
      </c>
      <c r="K1029" s="57">
        <v>47</v>
      </c>
      <c r="L1029" s="67" t="s">
        <v>1015</v>
      </c>
    </row>
    <row r="1030" spans="2:12" x14ac:dyDescent="0.2">
      <c r="B1030" s="56">
        <v>43107</v>
      </c>
      <c r="C1030" s="73" t="s">
        <v>1921</v>
      </c>
      <c r="D1030" s="74">
        <v>11</v>
      </c>
      <c r="E1030" s="51" t="s">
        <v>1085</v>
      </c>
      <c r="F1030" s="88"/>
      <c r="G1030" s="51" t="s">
        <v>1094</v>
      </c>
      <c r="H1030" s="88"/>
      <c r="I1030" s="77">
        <v>0.71388888888888891</v>
      </c>
      <c r="J1030" s="77">
        <v>0.8041666666666667</v>
      </c>
      <c r="K1030" s="57">
        <v>10</v>
      </c>
      <c r="L1030" s="67" t="s">
        <v>1015</v>
      </c>
    </row>
    <row r="1031" spans="2:12" x14ac:dyDescent="0.2">
      <c r="B1031" s="56">
        <v>43286</v>
      </c>
      <c r="C1031" s="73" t="s">
        <v>1922</v>
      </c>
      <c r="D1031" s="74">
        <v>20</v>
      </c>
      <c r="E1031" s="51" t="s">
        <v>1076</v>
      </c>
      <c r="F1031" s="88"/>
      <c r="G1031" s="51" t="s">
        <v>1093</v>
      </c>
      <c r="H1031" s="88"/>
      <c r="I1031" s="77">
        <v>0.69166666666666676</v>
      </c>
      <c r="J1031" s="77">
        <v>0.7090277777777777</v>
      </c>
      <c r="K1031" s="57">
        <v>25</v>
      </c>
      <c r="L1031" s="67" t="s">
        <v>1015</v>
      </c>
    </row>
    <row r="1032" spans="2:12" x14ac:dyDescent="0.2">
      <c r="B1032" s="56">
        <v>43166</v>
      </c>
      <c r="C1032" s="73" t="s">
        <v>1923</v>
      </c>
      <c r="D1032" s="74">
        <v>18</v>
      </c>
      <c r="E1032" s="51" t="s">
        <v>1085</v>
      </c>
      <c r="F1032" s="88"/>
      <c r="G1032" s="51" t="s">
        <v>1094</v>
      </c>
      <c r="H1032" s="88"/>
      <c r="I1032" s="77">
        <v>0.72361111111111109</v>
      </c>
      <c r="J1032" s="77">
        <v>0.80486111111111114</v>
      </c>
      <c r="K1032" s="57">
        <v>57</v>
      </c>
      <c r="L1032" s="67" t="s">
        <v>1014</v>
      </c>
    </row>
    <row r="1033" spans="2:12" x14ac:dyDescent="0.2">
      <c r="B1033" s="56">
        <v>43191</v>
      </c>
      <c r="C1033" s="73" t="s">
        <v>1924</v>
      </c>
      <c r="D1033" s="74">
        <v>21</v>
      </c>
      <c r="E1033" s="51" t="s">
        <v>1072</v>
      </c>
      <c r="F1033" s="88"/>
      <c r="G1033" s="51" t="s">
        <v>1092</v>
      </c>
      <c r="H1033" s="88"/>
      <c r="I1033" s="77">
        <v>0.33749999999999997</v>
      </c>
      <c r="J1033" s="77">
        <v>0.42222222222222222</v>
      </c>
      <c r="K1033" s="57">
        <v>2</v>
      </c>
      <c r="L1033" s="67" t="s">
        <v>1015</v>
      </c>
    </row>
    <row r="1034" spans="2:12" x14ac:dyDescent="0.2">
      <c r="B1034" s="56">
        <v>43114</v>
      </c>
      <c r="C1034" s="73" t="s">
        <v>1925</v>
      </c>
      <c r="D1034" s="74">
        <v>8</v>
      </c>
      <c r="E1034" s="51" t="s">
        <v>1086</v>
      </c>
      <c r="F1034" s="88"/>
      <c r="G1034" s="51" t="s">
        <v>1095</v>
      </c>
      <c r="H1034" s="88"/>
      <c r="I1034" s="77">
        <v>0.33749999999999997</v>
      </c>
      <c r="J1034" s="77">
        <v>0.4375</v>
      </c>
      <c r="K1034" s="57">
        <v>24</v>
      </c>
      <c r="L1034" s="67" t="s">
        <v>1014</v>
      </c>
    </row>
    <row r="1035" spans="2:12" x14ac:dyDescent="0.2">
      <c r="B1035" s="56">
        <v>43182</v>
      </c>
      <c r="C1035" s="73" t="s">
        <v>1926</v>
      </c>
      <c r="D1035" s="74">
        <v>9</v>
      </c>
      <c r="E1035" s="51" t="s">
        <v>1075</v>
      </c>
      <c r="F1035" s="88"/>
      <c r="G1035" s="51" t="s">
        <v>1092</v>
      </c>
      <c r="H1035" s="88"/>
      <c r="I1035" s="77">
        <v>0.4694444444444445</v>
      </c>
      <c r="J1035" s="77">
        <v>0.48541666666666666</v>
      </c>
      <c r="K1035" s="57">
        <v>23</v>
      </c>
      <c r="L1035" s="67" t="s">
        <v>1015</v>
      </c>
    </row>
    <row r="1036" spans="2:12" x14ac:dyDescent="0.2">
      <c r="B1036" s="56">
        <v>43322</v>
      </c>
      <c r="C1036" s="73" t="s">
        <v>1927</v>
      </c>
      <c r="D1036" s="74">
        <v>27</v>
      </c>
      <c r="E1036" s="51" t="s">
        <v>1081</v>
      </c>
      <c r="F1036" s="88"/>
      <c r="G1036" s="51" t="s">
        <v>1094</v>
      </c>
      <c r="H1036" s="88"/>
      <c r="I1036" s="77">
        <v>0.68263888888888891</v>
      </c>
      <c r="J1036" s="77">
        <v>0.78680555555555554</v>
      </c>
      <c r="K1036" s="57">
        <v>30</v>
      </c>
      <c r="L1036" s="67" t="s">
        <v>1014</v>
      </c>
    </row>
    <row r="1037" spans="2:12" x14ac:dyDescent="0.2">
      <c r="B1037" s="56">
        <v>43210</v>
      </c>
      <c r="C1037" s="73" t="s">
        <v>1928</v>
      </c>
      <c r="D1037" s="74">
        <v>16</v>
      </c>
      <c r="E1037" s="51" t="s">
        <v>1082</v>
      </c>
      <c r="F1037" s="88"/>
      <c r="G1037" s="51" t="s">
        <v>1094</v>
      </c>
      <c r="H1037" s="88"/>
      <c r="I1037" s="77">
        <v>0.52152777777777781</v>
      </c>
      <c r="J1037" s="77">
        <v>0.6166666666666667</v>
      </c>
      <c r="K1037" s="57">
        <v>17</v>
      </c>
      <c r="L1037" s="67" t="s">
        <v>1014</v>
      </c>
    </row>
    <row r="1038" spans="2:12" x14ac:dyDescent="0.2">
      <c r="B1038" s="56">
        <v>43182</v>
      </c>
      <c r="C1038" s="73" t="s">
        <v>1929</v>
      </c>
      <c r="D1038" s="74">
        <v>11</v>
      </c>
      <c r="E1038" s="51" t="s">
        <v>1090</v>
      </c>
      <c r="F1038" s="88"/>
      <c r="G1038" s="51" t="s">
        <v>1114</v>
      </c>
      <c r="H1038" s="88"/>
      <c r="I1038" s="77">
        <v>0.56041666666666667</v>
      </c>
      <c r="J1038" s="77">
        <v>0.60555555555555551</v>
      </c>
      <c r="K1038" s="57">
        <v>5</v>
      </c>
      <c r="L1038" s="67" t="s">
        <v>1015</v>
      </c>
    </row>
    <row r="1039" spans="2:12" x14ac:dyDescent="0.2">
      <c r="B1039" s="56">
        <v>43133</v>
      </c>
      <c r="C1039" s="73" t="s">
        <v>1930</v>
      </c>
      <c r="D1039" s="74">
        <v>5</v>
      </c>
      <c r="E1039" s="51" t="s">
        <v>1087</v>
      </c>
      <c r="F1039" s="88"/>
      <c r="G1039" s="51" t="s">
        <v>1095</v>
      </c>
      <c r="H1039" s="88"/>
      <c r="I1039" s="77">
        <v>0.3666666666666667</v>
      </c>
      <c r="J1039" s="77">
        <v>0.4236111111111111</v>
      </c>
      <c r="K1039" s="57">
        <v>22</v>
      </c>
      <c r="L1039" s="67" t="s">
        <v>1014</v>
      </c>
    </row>
    <row r="1040" spans="2:12" x14ac:dyDescent="0.2">
      <c r="B1040" s="56">
        <v>43320</v>
      </c>
      <c r="C1040" s="73" t="s">
        <v>1931</v>
      </c>
      <c r="D1040" s="74">
        <v>6</v>
      </c>
      <c r="E1040" s="51" t="s">
        <v>1079</v>
      </c>
      <c r="F1040" s="88"/>
      <c r="G1040" s="51" t="s">
        <v>1093</v>
      </c>
      <c r="H1040" s="88"/>
      <c r="I1040" s="77">
        <v>0.43194444444444446</v>
      </c>
      <c r="J1040" s="77">
        <v>0.46805555555555561</v>
      </c>
      <c r="K1040" s="57">
        <v>52</v>
      </c>
      <c r="L1040" s="67" t="s">
        <v>1015</v>
      </c>
    </row>
    <row r="1041" spans="2:12" x14ac:dyDescent="0.2">
      <c r="B1041" s="56">
        <v>43286</v>
      </c>
      <c r="C1041" s="73" t="s">
        <v>1932</v>
      </c>
      <c r="D1041" s="74">
        <v>11</v>
      </c>
      <c r="E1041" s="51" t="s">
        <v>1089</v>
      </c>
      <c r="F1041" s="88"/>
      <c r="G1041" s="51" t="s">
        <v>1114</v>
      </c>
      <c r="H1041" s="88"/>
      <c r="I1041" s="77">
        <v>0.38958333333333334</v>
      </c>
      <c r="J1041" s="77">
        <v>0.4826388888888889</v>
      </c>
      <c r="K1041" s="57">
        <v>14</v>
      </c>
      <c r="L1041" s="67" t="s">
        <v>1015</v>
      </c>
    </row>
    <row r="1042" spans="2:12" x14ac:dyDescent="0.2">
      <c r="B1042" s="56">
        <v>43124</v>
      </c>
      <c r="C1042" s="73" t="s">
        <v>1933</v>
      </c>
      <c r="D1042" s="74">
        <v>15</v>
      </c>
      <c r="E1042" s="51" t="s">
        <v>1088</v>
      </c>
      <c r="F1042" s="88"/>
      <c r="G1042" s="51" t="s">
        <v>1095</v>
      </c>
      <c r="H1042" s="88"/>
      <c r="I1042" s="77">
        <v>0.72986111111111107</v>
      </c>
      <c r="J1042" s="77">
        <v>0.82986111111111116</v>
      </c>
      <c r="K1042" s="57">
        <v>24</v>
      </c>
      <c r="L1042" s="67" t="s">
        <v>1015</v>
      </c>
    </row>
    <row r="1043" spans="2:12" x14ac:dyDescent="0.2">
      <c r="B1043" s="56">
        <v>43251</v>
      </c>
      <c r="C1043" s="73" t="s">
        <v>1934</v>
      </c>
      <c r="D1043" s="74">
        <v>12</v>
      </c>
      <c r="E1043" s="51" t="s">
        <v>1077</v>
      </c>
      <c r="F1043" s="88"/>
      <c r="G1043" s="51" t="s">
        <v>1093</v>
      </c>
      <c r="H1043" s="88"/>
      <c r="I1043" s="77">
        <v>0.52500000000000002</v>
      </c>
      <c r="J1043" s="77">
        <v>0.55625000000000002</v>
      </c>
      <c r="K1043" s="57">
        <v>45</v>
      </c>
      <c r="L1043" s="67" t="s">
        <v>1014</v>
      </c>
    </row>
    <row r="1044" spans="2:12" x14ac:dyDescent="0.2">
      <c r="B1044" s="56">
        <v>43253</v>
      </c>
      <c r="C1044" s="73" t="s">
        <v>1935</v>
      </c>
      <c r="D1044" s="74">
        <v>25</v>
      </c>
      <c r="E1044" s="51" t="s">
        <v>1071</v>
      </c>
      <c r="F1044" s="88"/>
      <c r="G1044" s="51" t="s">
        <v>1092</v>
      </c>
      <c r="H1044" s="88"/>
      <c r="I1044" s="77">
        <v>0.3430555555555555</v>
      </c>
      <c r="J1044" s="77">
        <v>0.43541666666666662</v>
      </c>
      <c r="K1044" s="57">
        <v>13</v>
      </c>
      <c r="L1044" s="67" t="s">
        <v>1015</v>
      </c>
    </row>
    <row r="1045" spans="2:12" x14ac:dyDescent="0.2">
      <c r="B1045" s="56">
        <v>43158</v>
      </c>
      <c r="C1045" s="73" t="s">
        <v>1936</v>
      </c>
      <c r="D1045" s="74">
        <v>12</v>
      </c>
      <c r="E1045" s="51" t="s">
        <v>1078</v>
      </c>
      <c r="F1045" s="88"/>
      <c r="G1045" s="51" t="s">
        <v>1093</v>
      </c>
      <c r="H1045" s="88"/>
      <c r="I1045" s="77">
        <v>0.68263888888888891</v>
      </c>
      <c r="J1045" s="77">
        <v>0.75694444444444453</v>
      </c>
      <c r="K1045" s="57">
        <v>47</v>
      </c>
      <c r="L1045" s="67" t="s">
        <v>1014</v>
      </c>
    </row>
    <row r="1046" spans="2:12" x14ac:dyDescent="0.2">
      <c r="B1046" s="56">
        <v>43285</v>
      </c>
      <c r="C1046" s="73" t="s">
        <v>1937</v>
      </c>
      <c r="D1046" s="74">
        <v>6</v>
      </c>
      <c r="E1046" s="51" t="s">
        <v>1088</v>
      </c>
      <c r="F1046" s="88"/>
      <c r="G1046" s="51" t="s">
        <v>1095</v>
      </c>
      <c r="H1046" s="88"/>
      <c r="I1046" s="77">
        <v>0.57291666666666663</v>
      </c>
      <c r="J1046" s="77">
        <v>0.6381944444444444</v>
      </c>
      <c r="K1046" s="57">
        <v>34</v>
      </c>
      <c r="L1046" s="67" t="s">
        <v>1015</v>
      </c>
    </row>
    <row r="1047" spans="2:12" x14ac:dyDescent="0.2">
      <c r="B1047" s="56">
        <v>43140</v>
      </c>
      <c r="C1047" s="73" t="s">
        <v>1938</v>
      </c>
      <c r="D1047" s="74">
        <v>20</v>
      </c>
      <c r="E1047" s="51" t="s">
        <v>1080</v>
      </c>
      <c r="F1047" s="88"/>
      <c r="G1047" s="51" t="s">
        <v>1093</v>
      </c>
      <c r="H1047" s="88"/>
      <c r="I1047" s="77">
        <v>0.47430555555555554</v>
      </c>
      <c r="J1047" s="77">
        <v>0.53194444444444444</v>
      </c>
      <c r="K1047" s="57">
        <v>23</v>
      </c>
      <c r="L1047" s="67" t="s">
        <v>1014</v>
      </c>
    </row>
    <row r="1048" spans="2:12" x14ac:dyDescent="0.2">
      <c r="B1048" s="56">
        <v>43160</v>
      </c>
      <c r="C1048" s="73" t="s">
        <v>1939</v>
      </c>
      <c r="D1048" s="74">
        <v>16</v>
      </c>
      <c r="E1048" s="51" t="s">
        <v>1083</v>
      </c>
      <c r="F1048" s="88"/>
      <c r="G1048" s="51" t="s">
        <v>1094</v>
      </c>
      <c r="H1048" s="88"/>
      <c r="I1048" s="77">
        <v>0.70000000000000007</v>
      </c>
      <c r="J1048" s="77">
        <v>0.71875</v>
      </c>
      <c r="K1048" s="57">
        <v>27</v>
      </c>
      <c r="L1048" s="67" t="s">
        <v>1015</v>
      </c>
    </row>
    <row r="1049" spans="2:12" x14ac:dyDescent="0.2">
      <c r="B1049" s="56">
        <v>43219</v>
      </c>
      <c r="C1049" s="73" t="s">
        <v>1940</v>
      </c>
      <c r="D1049" s="74">
        <v>20</v>
      </c>
      <c r="E1049" s="51" t="s">
        <v>1083</v>
      </c>
      <c r="F1049" s="88"/>
      <c r="G1049" s="51" t="s">
        <v>1094</v>
      </c>
      <c r="H1049" s="88"/>
      <c r="I1049" s="77">
        <v>0.72430555555555554</v>
      </c>
      <c r="J1049" s="77">
        <v>0.78888888888888886</v>
      </c>
      <c r="K1049" s="57">
        <v>33</v>
      </c>
      <c r="L1049" s="67" t="s">
        <v>1015</v>
      </c>
    </row>
    <row r="1050" spans="2:12" x14ac:dyDescent="0.2">
      <c r="B1050" s="56">
        <v>43286</v>
      </c>
      <c r="C1050" s="73" t="s">
        <v>1941</v>
      </c>
      <c r="D1050" s="74">
        <v>19</v>
      </c>
      <c r="E1050" s="51" t="s">
        <v>1090</v>
      </c>
      <c r="F1050" s="88"/>
      <c r="G1050" s="51" t="s">
        <v>1114</v>
      </c>
      <c r="H1050" s="88"/>
      <c r="I1050" s="77">
        <v>0.67013888888888884</v>
      </c>
      <c r="J1050" s="77">
        <v>0.69027777777777777</v>
      </c>
      <c r="K1050" s="57">
        <v>29</v>
      </c>
      <c r="L1050" s="67" t="s">
        <v>1015</v>
      </c>
    </row>
    <row r="1051" spans="2:12" x14ac:dyDescent="0.2">
      <c r="B1051" s="56">
        <v>43280</v>
      </c>
      <c r="C1051" s="73" t="s">
        <v>1942</v>
      </c>
      <c r="D1051" s="74">
        <v>16</v>
      </c>
      <c r="E1051" s="51" t="s">
        <v>1081</v>
      </c>
      <c r="F1051" s="88"/>
      <c r="G1051" s="51" t="s">
        <v>1094</v>
      </c>
      <c r="H1051" s="88"/>
      <c r="I1051" s="77">
        <v>0.52916666666666667</v>
      </c>
      <c r="J1051" s="77">
        <v>0.6152777777777777</v>
      </c>
      <c r="K1051" s="57">
        <v>4</v>
      </c>
      <c r="L1051" s="67" t="s">
        <v>1015</v>
      </c>
    </row>
    <row r="1052" spans="2:12" x14ac:dyDescent="0.2">
      <c r="B1052" s="56">
        <v>43207</v>
      </c>
      <c r="C1052" s="73" t="s">
        <v>1943</v>
      </c>
      <c r="D1052" s="74">
        <v>19</v>
      </c>
      <c r="E1052" s="51" t="s">
        <v>1076</v>
      </c>
      <c r="F1052" s="88"/>
      <c r="G1052" s="51" t="s">
        <v>1093</v>
      </c>
      <c r="H1052" s="88"/>
      <c r="I1052" s="77">
        <v>0.54583333333333328</v>
      </c>
      <c r="J1052" s="77">
        <v>0.60277777777777775</v>
      </c>
      <c r="K1052" s="57">
        <v>22</v>
      </c>
      <c r="L1052" s="67" t="s">
        <v>1014</v>
      </c>
    </row>
    <row r="1053" spans="2:12" x14ac:dyDescent="0.2">
      <c r="B1053" s="56">
        <v>43239</v>
      </c>
      <c r="C1053" s="73" t="s">
        <v>1944</v>
      </c>
      <c r="D1053" s="74">
        <v>11</v>
      </c>
      <c r="E1053" s="51" t="s">
        <v>1082</v>
      </c>
      <c r="F1053" s="88"/>
      <c r="G1053" s="51" t="s">
        <v>1094</v>
      </c>
      <c r="H1053" s="88"/>
      <c r="I1053" s="77">
        <v>0.68611111111111101</v>
      </c>
      <c r="J1053" s="77">
        <v>0.7680555555555556</v>
      </c>
      <c r="K1053" s="57">
        <v>58</v>
      </c>
      <c r="L1053" s="67" t="s">
        <v>1015</v>
      </c>
    </row>
    <row r="1054" spans="2:12" x14ac:dyDescent="0.2">
      <c r="B1054" s="56">
        <v>43118</v>
      </c>
      <c r="C1054" s="73" t="s">
        <v>1945</v>
      </c>
      <c r="D1054" s="74">
        <v>16</v>
      </c>
      <c r="E1054" s="51" t="s">
        <v>1076</v>
      </c>
      <c r="F1054" s="88"/>
      <c r="G1054" s="51" t="s">
        <v>1093</v>
      </c>
      <c r="H1054" s="88"/>
      <c r="I1054" s="77">
        <v>0.72152777777777777</v>
      </c>
      <c r="J1054" s="77">
        <v>0.74375000000000002</v>
      </c>
      <c r="K1054" s="57">
        <v>32</v>
      </c>
      <c r="L1054" s="67" t="s">
        <v>1015</v>
      </c>
    </row>
    <row r="1055" spans="2:12" x14ac:dyDescent="0.2">
      <c r="B1055" s="56">
        <v>43309</v>
      </c>
      <c r="C1055" s="73" t="s">
        <v>1946</v>
      </c>
      <c r="D1055" s="74">
        <v>30</v>
      </c>
      <c r="E1055" s="51" t="s">
        <v>1083</v>
      </c>
      <c r="F1055" s="88"/>
      <c r="G1055" s="51" t="s">
        <v>1094</v>
      </c>
      <c r="H1055" s="88"/>
      <c r="I1055" s="77">
        <v>0.4284722222222222</v>
      </c>
      <c r="J1055" s="77">
        <v>0.48819444444444443</v>
      </c>
      <c r="K1055" s="57">
        <v>26</v>
      </c>
      <c r="L1055" s="67" t="s">
        <v>1015</v>
      </c>
    </row>
    <row r="1056" spans="2:12" x14ac:dyDescent="0.2">
      <c r="B1056" s="56">
        <v>43216</v>
      </c>
      <c r="C1056" s="73" t="s">
        <v>1947</v>
      </c>
      <c r="D1056" s="74">
        <v>29</v>
      </c>
      <c r="E1056" s="51" t="s">
        <v>1086</v>
      </c>
      <c r="F1056" s="88"/>
      <c r="G1056" s="51" t="s">
        <v>1095</v>
      </c>
      <c r="H1056" s="88"/>
      <c r="I1056" s="77">
        <v>0.42499999999999999</v>
      </c>
      <c r="J1056" s="77">
        <v>0.49583333333333335</v>
      </c>
      <c r="K1056" s="57">
        <v>42</v>
      </c>
      <c r="L1056" s="67" t="s">
        <v>1014</v>
      </c>
    </row>
    <row r="1057" spans="2:12" x14ac:dyDescent="0.2">
      <c r="B1057" s="56">
        <v>43277</v>
      </c>
      <c r="C1057" s="73" t="s">
        <v>1948</v>
      </c>
      <c r="D1057" s="74">
        <v>27</v>
      </c>
      <c r="E1057" s="51" t="s">
        <v>1079</v>
      </c>
      <c r="F1057" s="88"/>
      <c r="G1057" s="51" t="s">
        <v>1093</v>
      </c>
      <c r="H1057" s="88"/>
      <c r="I1057" s="77">
        <v>0.71458333333333324</v>
      </c>
      <c r="J1057" s="77">
        <v>0.79999999999999993</v>
      </c>
      <c r="K1057" s="57">
        <v>3</v>
      </c>
      <c r="L1057" s="67" t="s">
        <v>1014</v>
      </c>
    </row>
    <row r="1058" spans="2:12" x14ac:dyDescent="0.2">
      <c r="B1058" s="56">
        <v>43239</v>
      </c>
      <c r="C1058" s="73" t="s">
        <v>1949</v>
      </c>
      <c r="D1058" s="74">
        <v>5</v>
      </c>
      <c r="E1058" s="51" t="s">
        <v>1079</v>
      </c>
      <c r="F1058" s="88"/>
      <c r="G1058" s="51" t="s">
        <v>1093</v>
      </c>
      <c r="H1058" s="88"/>
      <c r="I1058" s="77">
        <v>0.47291666666666665</v>
      </c>
      <c r="J1058" s="77">
        <v>0.5097222222222223</v>
      </c>
      <c r="K1058" s="57">
        <v>53</v>
      </c>
      <c r="L1058" s="67" t="s">
        <v>1014</v>
      </c>
    </row>
    <row r="1059" spans="2:12" x14ac:dyDescent="0.2">
      <c r="B1059" s="56">
        <v>43142</v>
      </c>
      <c r="C1059" s="73" t="s">
        <v>1950</v>
      </c>
      <c r="D1059" s="74">
        <v>9</v>
      </c>
      <c r="E1059" s="51" t="s">
        <v>1082</v>
      </c>
      <c r="F1059" s="88"/>
      <c r="G1059" s="51" t="s">
        <v>1094</v>
      </c>
      <c r="H1059" s="88"/>
      <c r="I1059" s="77">
        <v>0.43472222222222223</v>
      </c>
      <c r="J1059" s="77">
        <v>0.45763888888888887</v>
      </c>
      <c r="K1059" s="57">
        <v>33</v>
      </c>
      <c r="L1059" s="67" t="s">
        <v>1014</v>
      </c>
    </row>
    <row r="1060" spans="2:12" x14ac:dyDescent="0.2">
      <c r="B1060" s="56">
        <v>43210</v>
      </c>
      <c r="C1060" s="73" t="s">
        <v>1951</v>
      </c>
      <c r="D1060" s="74">
        <v>22</v>
      </c>
      <c r="E1060" s="51" t="s">
        <v>1082</v>
      </c>
      <c r="F1060" s="88"/>
      <c r="G1060" s="51" t="s">
        <v>1094</v>
      </c>
      <c r="H1060" s="88"/>
      <c r="I1060" s="77">
        <v>0.7402777777777777</v>
      </c>
      <c r="J1060" s="77">
        <v>0.79375000000000007</v>
      </c>
      <c r="K1060" s="57">
        <v>17</v>
      </c>
      <c r="L1060" s="67" t="s">
        <v>1014</v>
      </c>
    </row>
    <row r="1061" spans="2:12" x14ac:dyDescent="0.2">
      <c r="B1061" s="56">
        <v>43320</v>
      </c>
      <c r="C1061" s="73" t="s">
        <v>1952</v>
      </c>
      <c r="D1061" s="74">
        <v>20</v>
      </c>
      <c r="E1061" s="51" t="s">
        <v>1086</v>
      </c>
      <c r="F1061" s="88"/>
      <c r="G1061" s="51" t="s">
        <v>1095</v>
      </c>
      <c r="H1061" s="88"/>
      <c r="I1061" s="77">
        <v>0.59722222222222221</v>
      </c>
      <c r="J1061" s="77">
        <v>0.69444444444444453</v>
      </c>
      <c r="K1061" s="57">
        <v>20</v>
      </c>
      <c r="L1061" s="67" t="s">
        <v>1014</v>
      </c>
    </row>
    <row r="1062" spans="2:12" x14ac:dyDescent="0.2">
      <c r="B1062" s="56">
        <v>43267</v>
      </c>
      <c r="C1062" s="73" t="s">
        <v>1953</v>
      </c>
      <c r="D1062" s="74">
        <v>18</v>
      </c>
      <c r="E1062" s="51" t="s">
        <v>1077</v>
      </c>
      <c r="F1062" s="88"/>
      <c r="G1062" s="51" t="s">
        <v>1093</v>
      </c>
      <c r="H1062" s="88"/>
      <c r="I1062" s="77">
        <v>0.6333333333333333</v>
      </c>
      <c r="J1062" s="77">
        <v>0.65833333333333333</v>
      </c>
      <c r="K1062" s="57">
        <v>36</v>
      </c>
      <c r="L1062" s="67" t="s">
        <v>1015</v>
      </c>
    </row>
    <row r="1063" spans="2:12" x14ac:dyDescent="0.2">
      <c r="B1063" s="56">
        <v>43122</v>
      </c>
      <c r="C1063" s="73" t="s">
        <v>1954</v>
      </c>
      <c r="D1063" s="74">
        <v>29</v>
      </c>
      <c r="E1063" s="51" t="s">
        <v>1089</v>
      </c>
      <c r="F1063" s="88"/>
      <c r="G1063" s="51" t="s">
        <v>1114</v>
      </c>
      <c r="H1063" s="88"/>
      <c r="I1063" s="77">
        <v>0.48472222222222222</v>
      </c>
      <c r="J1063" s="77">
        <v>0.54999999999999993</v>
      </c>
      <c r="K1063" s="57">
        <v>34</v>
      </c>
      <c r="L1063" s="67" t="s">
        <v>1015</v>
      </c>
    </row>
    <row r="1064" spans="2:12" x14ac:dyDescent="0.2">
      <c r="B1064" s="56">
        <v>43239</v>
      </c>
      <c r="C1064" s="73" t="s">
        <v>1955</v>
      </c>
      <c r="D1064" s="74">
        <v>9</v>
      </c>
      <c r="E1064" s="51" t="s">
        <v>1083</v>
      </c>
      <c r="F1064" s="88"/>
      <c r="G1064" s="51" t="s">
        <v>1094</v>
      </c>
      <c r="H1064" s="88"/>
      <c r="I1064" s="77">
        <v>0.64513888888888882</v>
      </c>
      <c r="J1064" s="77">
        <v>0.68055555555555547</v>
      </c>
      <c r="K1064" s="57">
        <v>51</v>
      </c>
      <c r="L1064" s="67" t="s">
        <v>1015</v>
      </c>
    </row>
    <row r="1065" spans="2:12" x14ac:dyDescent="0.2">
      <c r="B1065" s="56">
        <v>43233</v>
      </c>
      <c r="C1065" s="73" t="s">
        <v>1956</v>
      </c>
      <c r="D1065" s="74">
        <v>5</v>
      </c>
      <c r="E1065" s="51" t="s">
        <v>1081</v>
      </c>
      <c r="F1065" s="88"/>
      <c r="G1065" s="51" t="s">
        <v>1094</v>
      </c>
      <c r="H1065" s="88"/>
      <c r="I1065" s="77">
        <v>0.7402777777777777</v>
      </c>
      <c r="J1065" s="77">
        <v>0.78680555555555554</v>
      </c>
      <c r="K1065" s="57">
        <v>7</v>
      </c>
      <c r="L1065" s="67" t="s">
        <v>1015</v>
      </c>
    </row>
    <row r="1066" spans="2:12" x14ac:dyDescent="0.2">
      <c r="B1066" s="56">
        <v>43236</v>
      </c>
      <c r="C1066" s="73" t="s">
        <v>1957</v>
      </c>
      <c r="D1066" s="74">
        <v>9</v>
      </c>
      <c r="E1066" s="51" t="s">
        <v>1074</v>
      </c>
      <c r="F1066" s="88"/>
      <c r="G1066" s="51" t="s">
        <v>1092</v>
      </c>
      <c r="H1066" s="88"/>
      <c r="I1066" s="77">
        <v>0.60138888888888886</v>
      </c>
      <c r="J1066" s="77">
        <v>0.61875000000000002</v>
      </c>
      <c r="K1066" s="57">
        <v>25</v>
      </c>
      <c r="L1066" s="67" t="s">
        <v>1014</v>
      </c>
    </row>
    <row r="1067" spans="2:12" x14ac:dyDescent="0.2">
      <c r="B1067" s="56">
        <v>43266</v>
      </c>
      <c r="C1067" s="73" t="s">
        <v>1958</v>
      </c>
      <c r="D1067" s="74">
        <v>15</v>
      </c>
      <c r="E1067" s="51" t="s">
        <v>1082</v>
      </c>
      <c r="F1067" s="88"/>
      <c r="G1067" s="51" t="s">
        <v>1094</v>
      </c>
      <c r="H1067" s="88"/>
      <c r="I1067" s="77">
        <v>0.6777777777777777</v>
      </c>
      <c r="J1067" s="77">
        <v>0.75902777777777786</v>
      </c>
      <c r="K1067" s="57">
        <v>57</v>
      </c>
      <c r="L1067" s="67" t="s">
        <v>1014</v>
      </c>
    </row>
    <row r="1068" spans="2:12" x14ac:dyDescent="0.2">
      <c r="B1068" s="56">
        <v>43326</v>
      </c>
      <c r="C1068" s="73" t="s">
        <v>1959</v>
      </c>
      <c r="D1068" s="74">
        <v>24</v>
      </c>
      <c r="E1068" s="51" t="s">
        <v>1073</v>
      </c>
      <c r="F1068" s="88"/>
      <c r="G1068" s="51" t="s">
        <v>1092</v>
      </c>
      <c r="H1068" s="88"/>
      <c r="I1068" s="77">
        <v>0.56111111111111112</v>
      </c>
      <c r="J1068" s="77">
        <v>0.66249999999999998</v>
      </c>
      <c r="K1068" s="57">
        <v>26</v>
      </c>
      <c r="L1068" s="67" t="s">
        <v>1015</v>
      </c>
    </row>
    <row r="1069" spans="2:12" x14ac:dyDescent="0.2">
      <c r="B1069" s="56">
        <v>43105</v>
      </c>
      <c r="C1069" s="73" t="s">
        <v>1960</v>
      </c>
      <c r="D1069" s="74">
        <v>18</v>
      </c>
      <c r="E1069" s="51" t="s">
        <v>1090</v>
      </c>
      <c r="F1069" s="88"/>
      <c r="G1069" s="51" t="s">
        <v>1114</v>
      </c>
      <c r="H1069" s="88"/>
      <c r="I1069" s="77">
        <v>0.3527777777777778</v>
      </c>
      <c r="J1069" s="77">
        <v>0.41041666666666665</v>
      </c>
      <c r="K1069" s="57">
        <v>23</v>
      </c>
      <c r="L1069" s="67" t="s">
        <v>1015</v>
      </c>
    </row>
    <row r="1070" spans="2:12" x14ac:dyDescent="0.2">
      <c r="B1070" s="56">
        <v>43295</v>
      </c>
      <c r="C1070" s="73" t="s">
        <v>1961</v>
      </c>
      <c r="D1070" s="74">
        <v>26</v>
      </c>
      <c r="E1070" s="51" t="s">
        <v>1073</v>
      </c>
      <c r="F1070" s="88"/>
      <c r="G1070" s="51" t="s">
        <v>1092</v>
      </c>
      <c r="H1070" s="88"/>
      <c r="I1070" s="77">
        <v>0.42152777777777778</v>
      </c>
      <c r="J1070" s="77">
        <v>0.52361111111111114</v>
      </c>
      <c r="K1070" s="57">
        <v>27</v>
      </c>
      <c r="L1070" s="67" t="s">
        <v>1015</v>
      </c>
    </row>
    <row r="1071" spans="2:12" x14ac:dyDescent="0.2">
      <c r="B1071" s="56">
        <v>43235</v>
      </c>
      <c r="C1071" s="73" t="s">
        <v>1962</v>
      </c>
      <c r="D1071" s="74">
        <v>20</v>
      </c>
      <c r="E1071" s="51" t="s">
        <v>1084</v>
      </c>
      <c r="F1071" s="88"/>
      <c r="G1071" s="51" t="s">
        <v>1094</v>
      </c>
      <c r="H1071" s="88"/>
      <c r="I1071" s="77">
        <v>0.73819444444444438</v>
      </c>
      <c r="J1071" s="77">
        <v>0.76666666666666661</v>
      </c>
      <c r="K1071" s="57">
        <v>41</v>
      </c>
      <c r="L1071" s="67" t="s">
        <v>1015</v>
      </c>
    </row>
    <row r="1072" spans="2:12" x14ac:dyDescent="0.2">
      <c r="B1072" s="56">
        <v>43195</v>
      </c>
      <c r="C1072" s="73" t="s">
        <v>1963</v>
      </c>
      <c r="D1072" s="74">
        <v>17</v>
      </c>
      <c r="E1072" s="51" t="s">
        <v>1077</v>
      </c>
      <c r="F1072" s="88"/>
      <c r="G1072" s="51" t="s">
        <v>1093</v>
      </c>
      <c r="H1072" s="88"/>
      <c r="I1072" s="77">
        <v>0.39374999999999999</v>
      </c>
      <c r="J1072" s="77">
        <v>0.42430555555555555</v>
      </c>
      <c r="K1072" s="57">
        <v>44</v>
      </c>
      <c r="L1072" s="67" t="s">
        <v>1015</v>
      </c>
    </row>
    <row r="1073" spans="2:12" x14ac:dyDescent="0.2">
      <c r="B1073" s="56">
        <v>43330</v>
      </c>
      <c r="C1073" s="73" t="s">
        <v>1964</v>
      </c>
      <c r="D1073" s="74">
        <v>11</v>
      </c>
      <c r="E1073" s="51" t="s">
        <v>1085</v>
      </c>
      <c r="F1073" s="88"/>
      <c r="G1073" s="51" t="s">
        <v>1094</v>
      </c>
      <c r="H1073" s="88"/>
      <c r="I1073" s="77">
        <v>0.34583333333333338</v>
      </c>
      <c r="J1073" s="77">
        <v>0.40555555555555561</v>
      </c>
      <c r="K1073" s="57">
        <v>26</v>
      </c>
      <c r="L1073" s="67" t="s">
        <v>1014</v>
      </c>
    </row>
    <row r="1074" spans="2:12" x14ac:dyDescent="0.2">
      <c r="B1074" s="56">
        <v>43119</v>
      </c>
      <c r="C1074" s="73" t="s">
        <v>1965</v>
      </c>
      <c r="D1074" s="74">
        <v>25</v>
      </c>
      <c r="E1074" s="51" t="s">
        <v>1087</v>
      </c>
      <c r="F1074" s="88"/>
      <c r="G1074" s="51" t="s">
        <v>1095</v>
      </c>
      <c r="H1074" s="88"/>
      <c r="I1074" s="77">
        <v>0.63680555555555551</v>
      </c>
      <c r="J1074" s="77">
        <v>0.74097222222222214</v>
      </c>
      <c r="K1074" s="57">
        <v>30</v>
      </c>
      <c r="L1074" s="67" t="s">
        <v>1015</v>
      </c>
    </row>
    <row r="1075" spans="2:12" x14ac:dyDescent="0.2">
      <c r="B1075" s="56">
        <v>43184</v>
      </c>
      <c r="C1075" s="73" t="s">
        <v>1966</v>
      </c>
      <c r="D1075" s="74">
        <v>25</v>
      </c>
      <c r="E1075" s="51" t="s">
        <v>1082</v>
      </c>
      <c r="F1075" s="88"/>
      <c r="G1075" s="51" t="s">
        <v>1094</v>
      </c>
      <c r="H1075" s="88"/>
      <c r="I1075" s="77">
        <v>0.40486111111111112</v>
      </c>
      <c r="J1075" s="77">
        <v>0.50416666666666665</v>
      </c>
      <c r="K1075" s="57">
        <v>23</v>
      </c>
      <c r="L1075" s="67" t="s">
        <v>1015</v>
      </c>
    </row>
    <row r="1076" spans="2:12" ht="12.75" thickBot="1" x14ac:dyDescent="0.25"/>
    <row r="1077" spans="2:12" ht="12.75" thickBot="1" x14ac:dyDescent="0.25">
      <c r="B1077" s="46" t="s">
        <v>1125</v>
      </c>
      <c r="F1077" s="68">
        <f>COUNTIFS(L1029:L1075,"NO")</f>
        <v>29</v>
      </c>
    </row>
    <row r="1078" spans="2:12" ht="12.75" thickBot="1" x14ac:dyDescent="0.25"/>
    <row r="1079" spans="2:12" ht="12.75" thickBot="1" x14ac:dyDescent="0.25">
      <c r="B1079" s="46" t="s">
        <v>1126</v>
      </c>
      <c r="F1079" s="68">
        <f>COUNTA(L1029:L1075)</f>
        <v>47</v>
      </c>
    </row>
    <row r="1080" spans="2:12" ht="12.75" thickBot="1" x14ac:dyDescent="0.25"/>
    <row r="1081" spans="2:12" ht="12.75" thickBot="1" x14ac:dyDescent="0.25">
      <c r="B1081" s="46" t="s">
        <v>1127</v>
      </c>
      <c r="F1081" s="135">
        <f>F1077/F1079</f>
        <v>0.61702127659574468</v>
      </c>
    </row>
    <row r="1082" spans="2:12" x14ac:dyDescent="0.2">
      <c r="B1082" s="42" t="s">
        <v>1128</v>
      </c>
    </row>
    <row r="1084" spans="2:12" x14ac:dyDescent="0.2">
      <c r="B1084" s="23" t="s">
        <v>1107</v>
      </c>
    </row>
    <row r="1086" spans="2:12" ht="36" x14ac:dyDescent="0.2">
      <c r="B1086" s="167" t="s">
        <v>1108</v>
      </c>
      <c r="C1086" s="168"/>
      <c r="D1086" s="22" t="s">
        <v>1129</v>
      </c>
      <c r="E1086" s="22" t="s">
        <v>1130</v>
      </c>
      <c r="F1086" s="22" t="s">
        <v>1131</v>
      </c>
      <c r="L1086" s="23" t="s">
        <v>41</v>
      </c>
    </row>
    <row r="1087" spans="2:12" x14ac:dyDescent="0.2">
      <c r="B1087" s="149" t="s">
        <v>1071</v>
      </c>
      <c r="C1087" s="150"/>
      <c r="D1087" s="81">
        <f>COUNTIFS($E$1029:$E$1075,$B1087,$L$1029:$L$1075,"NO")</f>
        <v>1</v>
      </c>
      <c r="E1087" s="81">
        <f>COUNTIFS($E$1029:$E$1075,$B1087)</f>
        <v>1</v>
      </c>
      <c r="F1087" s="85">
        <f t="shared" ref="F1087:F1105" si="40">IFERROR(D1087/E1087,0)</f>
        <v>1</v>
      </c>
      <c r="L1087" s="5"/>
    </row>
    <row r="1088" spans="2:12" x14ac:dyDescent="0.2">
      <c r="B1088" s="149" t="s">
        <v>1072</v>
      </c>
      <c r="C1088" s="150"/>
      <c r="D1088" s="81">
        <f t="shared" ref="D1088:D1106" si="41">COUNTIFS($E$1029:$E$1075,$B1088,$L$1029:$L$1075,"NO")</f>
        <v>2</v>
      </c>
      <c r="E1088" s="81">
        <f t="shared" ref="E1088:E1106" si="42">COUNTIFS($E$1029:$E$1075,$B1088)</f>
        <v>2</v>
      </c>
      <c r="F1088" s="85">
        <f t="shared" si="40"/>
        <v>1</v>
      </c>
      <c r="L1088" s="14" t="s">
        <v>1034</v>
      </c>
    </row>
    <row r="1089" spans="2:12" x14ac:dyDescent="0.2">
      <c r="B1089" s="149" t="s">
        <v>1073</v>
      </c>
      <c r="C1089" s="150"/>
      <c r="D1089" s="81">
        <f t="shared" si="41"/>
        <v>2</v>
      </c>
      <c r="E1089" s="81">
        <f t="shared" si="42"/>
        <v>2</v>
      </c>
      <c r="F1089" s="85">
        <f t="shared" si="40"/>
        <v>1</v>
      </c>
      <c r="L1089" s="14" t="s">
        <v>1110</v>
      </c>
    </row>
    <row r="1090" spans="2:12" x14ac:dyDescent="0.2">
      <c r="B1090" s="149" t="s">
        <v>1074</v>
      </c>
      <c r="C1090" s="150"/>
      <c r="D1090" s="81">
        <f t="shared" si="41"/>
        <v>0</v>
      </c>
      <c r="E1090" s="81">
        <f t="shared" si="42"/>
        <v>1</v>
      </c>
      <c r="F1090" s="85">
        <f t="shared" si="40"/>
        <v>0</v>
      </c>
      <c r="L1090" s="14" t="s">
        <v>1117</v>
      </c>
    </row>
    <row r="1091" spans="2:12" x14ac:dyDescent="0.2">
      <c r="B1091" s="149" t="s">
        <v>1075</v>
      </c>
      <c r="C1091" s="150"/>
      <c r="D1091" s="81">
        <f t="shared" si="41"/>
        <v>1</v>
      </c>
      <c r="E1091" s="81">
        <f t="shared" si="42"/>
        <v>1</v>
      </c>
      <c r="F1091" s="85">
        <f t="shared" si="40"/>
        <v>1</v>
      </c>
    </row>
    <row r="1092" spans="2:12" x14ac:dyDescent="0.2">
      <c r="B1092" s="149" t="s">
        <v>1076</v>
      </c>
      <c r="C1092" s="150"/>
      <c r="D1092" s="81">
        <f t="shared" si="41"/>
        <v>2</v>
      </c>
      <c r="E1092" s="81">
        <f t="shared" si="42"/>
        <v>3</v>
      </c>
      <c r="F1092" s="85">
        <f t="shared" si="40"/>
        <v>0.66666666666666663</v>
      </c>
    </row>
    <row r="1093" spans="2:12" x14ac:dyDescent="0.2">
      <c r="B1093" s="149" t="s">
        <v>1077</v>
      </c>
      <c r="C1093" s="150"/>
      <c r="D1093" s="81">
        <f t="shared" si="41"/>
        <v>2</v>
      </c>
      <c r="E1093" s="81">
        <f t="shared" si="42"/>
        <v>3</v>
      </c>
      <c r="F1093" s="85">
        <f t="shared" si="40"/>
        <v>0.66666666666666663</v>
      </c>
    </row>
    <row r="1094" spans="2:12" x14ac:dyDescent="0.2">
      <c r="B1094" s="149" t="s">
        <v>1078</v>
      </c>
      <c r="C1094" s="150"/>
      <c r="D1094" s="81">
        <f t="shared" si="41"/>
        <v>0</v>
      </c>
      <c r="E1094" s="81">
        <f t="shared" si="42"/>
        <v>1</v>
      </c>
      <c r="F1094" s="85">
        <f t="shared" si="40"/>
        <v>0</v>
      </c>
    </row>
    <row r="1095" spans="2:12" x14ac:dyDescent="0.2">
      <c r="B1095" s="149" t="s">
        <v>1079</v>
      </c>
      <c r="C1095" s="150"/>
      <c r="D1095" s="81">
        <f t="shared" si="41"/>
        <v>1</v>
      </c>
      <c r="E1095" s="81">
        <f t="shared" si="42"/>
        <v>3</v>
      </c>
      <c r="F1095" s="85">
        <f t="shared" si="40"/>
        <v>0.33333333333333331</v>
      </c>
    </row>
    <row r="1096" spans="2:12" x14ac:dyDescent="0.2">
      <c r="B1096" s="149" t="s">
        <v>1080</v>
      </c>
      <c r="C1096" s="150"/>
      <c r="D1096" s="81">
        <f t="shared" si="41"/>
        <v>0</v>
      </c>
      <c r="E1096" s="81">
        <f t="shared" si="42"/>
        <v>1</v>
      </c>
      <c r="F1096" s="85">
        <f t="shared" si="40"/>
        <v>0</v>
      </c>
    </row>
    <row r="1097" spans="2:12" x14ac:dyDescent="0.2">
      <c r="B1097" s="149" t="s">
        <v>1081</v>
      </c>
      <c r="C1097" s="150"/>
      <c r="D1097" s="81">
        <f t="shared" si="41"/>
        <v>2</v>
      </c>
      <c r="E1097" s="81">
        <f t="shared" si="42"/>
        <v>3</v>
      </c>
      <c r="F1097" s="85">
        <f t="shared" si="40"/>
        <v>0.66666666666666663</v>
      </c>
    </row>
    <row r="1098" spans="2:12" x14ac:dyDescent="0.2">
      <c r="B1098" s="149" t="s">
        <v>1082</v>
      </c>
      <c r="C1098" s="150"/>
      <c r="D1098" s="81">
        <f t="shared" si="41"/>
        <v>2</v>
      </c>
      <c r="E1098" s="81">
        <f t="shared" si="42"/>
        <v>6</v>
      </c>
      <c r="F1098" s="85">
        <f t="shared" si="40"/>
        <v>0.33333333333333331</v>
      </c>
    </row>
    <row r="1099" spans="2:12" x14ac:dyDescent="0.2">
      <c r="B1099" s="149" t="s">
        <v>1083</v>
      </c>
      <c r="C1099" s="150"/>
      <c r="D1099" s="81">
        <f t="shared" si="41"/>
        <v>4</v>
      </c>
      <c r="E1099" s="81">
        <f t="shared" si="42"/>
        <v>4</v>
      </c>
      <c r="F1099" s="85">
        <f t="shared" si="40"/>
        <v>1</v>
      </c>
    </row>
    <row r="1100" spans="2:12" x14ac:dyDescent="0.2">
      <c r="B1100" s="149" t="s">
        <v>1084</v>
      </c>
      <c r="C1100" s="150"/>
      <c r="D1100" s="81">
        <f t="shared" si="41"/>
        <v>1</v>
      </c>
      <c r="E1100" s="81">
        <f t="shared" si="42"/>
        <v>1</v>
      </c>
      <c r="F1100" s="85">
        <f t="shared" si="40"/>
        <v>1</v>
      </c>
    </row>
    <row r="1101" spans="2:12" x14ac:dyDescent="0.2">
      <c r="B1101" s="149" t="s">
        <v>1085</v>
      </c>
      <c r="C1101" s="150"/>
      <c r="D1101" s="81">
        <f t="shared" si="41"/>
        <v>1</v>
      </c>
      <c r="E1101" s="81">
        <f t="shared" si="42"/>
        <v>3</v>
      </c>
      <c r="F1101" s="85">
        <f t="shared" si="40"/>
        <v>0.33333333333333331</v>
      </c>
    </row>
    <row r="1102" spans="2:12" x14ac:dyDescent="0.2">
      <c r="B1102" s="149" t="s">
        <v>1086</v>
      </c>
      <c r="C1102" s="150"/>
      <c r="D1102" s="81">
        <f t="shared" si="41"/>
        <v>0</v>
      </c>
      <c r="E1102" s="81">
        <f t="shared" si="42"/>
        <v>3</v>
      </c>
      <c r="F1102" s="85">
        <f t="shared" si="40"/>
        <v>0</v>
      </c>
    </row>
    <row r="1103" spans="2:12" x14ac:dyDescent="0.2">
      <c r="B1103" s="149" t="s">
        <v>1087</v>
      </c>
      <c r="C1103" s="150"/>
      <c r="D1103" s="81">
        <f t="shared" si="41"/>
        <v>1</v>
      </c>
      <c r="E1103" s="81">
        <f t="shared" si="42"/>
        <v>2</v>
      </c>
      <c r="F1103" s="85">
        <f t="shared" si="40"/>
        <v>0.5</v>
      </c>
    </row>
    <row r="1104" spans="2:12" x14ac:dyDescent="0.2">
      <c r="B1104" s="149" t="s">
        <v>1088</v>
      </c>
      <c r="C1104" s="150"/>
      <c r="D1104" s="81">
        <f t="shared" si="41"/>
        <v>2</v>
      </c>
      <c r="E1104" s="81">
        <f t="shared" si="42"/>
        <v>2</v>
      </c>
      <c r="F1104" s="85">
        <f t="shared" si="40"/>
        <v>1</v>
      </c>
    </row>
    <row r="1105" spans="2:12" x14ac:dyDescent="0.2">
      <c r="B1105" s="149" t="s">
        <v>1089</v>
      </c>
      <c r="C1105" s="150"/>
      <c r="D1105" s="81">
        <f t="shared" si="41"/>
        <v>2</v>
      </c>
      <c r="E1105" s="81">
        <f t="shared" si="42"/>
        <v>2</v>
      </c>
      <c r="F1105" s="85">
        <f t="shared" si="40"/>
        <v>1</v>
      </c>
    </row>
    <row r="1106" spans="2:12" x14ac:dyDescent="0.2">
      <c r="B1106" s="149" t="s">
        <v>1090</v>
      </c>
      <c r="C1106" s="150"/>
      <c r="D1106" s="81">
        <f t="shared" si="41"/>
        <v>3</v>
      </c>
      <c r="E1106" s="81">
        <f t="shared" si="42"/>
        <v>3</v>
      </c>
      <c r="F1106" s="85">
        <f>IFERROR(D1106/E1106,0)</f>
        <v>1</v>
      </c>
    </row>
    <row r="1108" spans="2:12" x14ac:dyDescent="0.2">
      <c r="C1108" s="46" t="s">
        <v>1111</v>
      </c>
      <c r="D1108" s="136">
        <f>SUM(D1087:D1107)</f>
        <v>29</v>
      </c>
      <c r="E1108" s="136">
        <f>SUM(E1087:E1107)</f>
        <v>47</v>
      </c>
      <c r="F1108" s="82">
        <f>IFERROR(D1108/E1108,0)</f>
        <v>0.61702127659574468</v>
      </c>
    </row>
    <row r="1110" spans="2:12" x14ac:dyDescent="0.2">
      <c r="B1110" s="23" t="s">
        <v>1112</v>
      </c>
      <c r="L1110" s="14"/>
    </row>
    <row r="1111" spans="2:12" x14ac:dyDescent="0.2">
      <c r="L1111" s="14"/>
    </row>
    <row r="1112" spans="2:12" ht="36" x14ac:dyDescent="0.2">
      <c r="B1112" s="167" t="s">
        <v>1113</v>
      </c>
      <c r="C1112" s="168"/>
      <c r="D1112" s="22" t="s">
        <v>1129</v>
      </c>
      <c r="E1112" s="22" t="s">
        <v>1130</v>
      </c>
      <c r="F1112" s="22" t="s">
        <v>1131</v>
      </c>
    </row>
    <row r="1113" spans="2:12" x14ac:dyDescent="0.2">
      <c r="B1113" s="149" t="s">
        <v>1092</v>
      </c>
      <c r="C1113" s="150"/>
      <c r="D1113" s="81">
        <f>COUNTIFS($G$1029:$G$1075,$B1113,$L$1029:$L$1075,"NO")</f>
        <v>6</v>
      </c>
      <c r="E1113" s="81">
        <f>COUNTIFS($G$1029:$G$1075,$B1113)</f>
        <v>7</v>
      </c>
      <c r="F1113" s="85">
        <f>IFERROR(D1113/E1113,0)</f>
        <v>0.8571428571428571</v>
      </c>
    </row>
    <row r="1114" spans="2:12" x14ac:dyDescent="0.2">
      <c r="B1114" s="149" t="s">
        <v>1093</v>
      </c>
      <c r="C1114" s="150"/>
      <c r="D1114" s="81">
        <f>COUNTIFS($G$1029:$G$1075,$B1114,$L$1029:$L$1075,"NO")</f>
        <v>5</v>
      </c>
      <c r="E1114" s="81">
        <f>COUNTIFS($G$1029:$G$1075,$B1114)</f>
        <v>11</v>
      </c>
      <c r="F1114" s="85">
        <f>IFERROR(D1114/E1114,0)</f>
        <v>0.45454545454545453</v>
      </c>
    </row>
    <row r="1115" spans="2:12" x14ac:dyDescent="0.2">
      <c r="B1115" s="149" t="s">
        <v>1094</v>
      </c>
      <c r="C1115" s="150"/>
      <c r="D1115" s="81">
        <f>COUNTIFS($G$1029:$G$1075,$B1115,$L$1029:$L$1075,"NO")</f>
        <v>10</v>
      </c>
      <c r="E1115" s="81">
        <f>COUNTIFS($G$1029:$G$1075,$B1115)</f>
        <v>17</v>
      </c>
      <c r="F1115" s="85">
        <f>IFERROR(D1115/E1115,0)</f>
        <v>0.58823529411764708</v>
      </c>
    </row>
    <row r="1116" spans="2:12" x14ac:dyDescent="0.2">
      <c r="B1116" s="149" t="s">
        <v>1095</v>
      </c>
      <c r="C1116" s="150"/>
      <c r="D1116" s="81">
        <f>COUNTIFS($G$1029:$G$1075,$B1116,$L$1029:$L$1075,"NO")</f>
        <v>3</v>
      </c>
      <c r="E1116" s="81">
        <f>COUNTIFS($G$1029:$G$1075,$B1116)</f>
        <v>7</v>
      </c>
      <c r="F1116" s="85">
        <f>IFERROR(D1116/E1116,0)</f>
        <v>0.42857142857142855</v>
      </c>
    </row>
    <row r="1117" spans="2:12" x14ac:dyDescent="0.2">
      <c r="B1117" s="149" t="s">
        <v>1114</v>
      </c>
      <c r="C1117" s="150"/>
      <c r="D1117" s="81">
        <f>COUNTIFS($G$1029:$G$1075,$B1117,$L$1029:$L$1075,"NO")</f>
        <v>5</v>
      </c>
      <c r="E1117" s="81">
        <f>COUNTIFS($G$1029:$G$1075,$B1117)</f>
        <v>5</v>
      </c>
      <c r="F1117" s="85">
        <f>IFERROR(D1117/E1117,0)</f>
        <v>1</v>
      </c>
    </row>
    <row r="1119" spans="2:12" x14ac:dyDescent="0.2">
      <c r="C1119" s="46" t="s">
        <v>1111</v>
      </c>
      <c r="D1119" s="136">
        <f>SUM(D1113:D1118)</f>
        <v>29</v>
      </c>
      <c r="E1119" s="136">
        <f>SUM(E1113:E1118)</f>
        <v>47</v>
      </c>
      <c r="F1119" s="82">
        <f>IFERROR(D1119/E1119,0)</f>
        <v>0.61702127659574468</v>
      </c>
    </row>
    <row r="1121" spans="2:8" x14ac:dyDescent="0.2">
      <c r="B1121" s="15" t="s">
        <v>1134</v>
      </c>
      <c r="C1121" s="5"/>
      <c r="D1121" s="5"/>
      <c r="E1121" s="5"/>
      <c r="F1121" s="5"/>
      <c r="G1121" s="5"/>
    </row>
    <row r="1122" spans="2:8" ht="12.75" thickBot="1" x14ac:dyDescent="0.25">
      <c r="B1122" s="5"/>
      <c r="C1122" s="5"/>
      <c r="D1122" s="5"/>
      <c r="E1122" s="5"/>
      <c r="F1122" s="5"/>
      <c r="G1122" s="5"/>
    </row>
    <row r="1123" spans="2:8" x14ac:dyDescent="0.2">
      <c r="B1123" s="8"/>
      <c r="C1123" s="9"/>
      <c r="D1123" s="9"/>
      <c r="E1123" s="9"/>
      <c r="F1123" s="9"/>
      <c r="G1123" s="9"/>
      <c r="H1123" s="10"/>
    </row>
    <row r="1124" spans="2:8" ht="15.75" customHeight="1" thickBot="1" x14ac:dyDescent="0.25">
      <c r="B1124" s="160" t="s">
        <v>1135</v>
      </c>
      <c r="C1124" s="161"/>
      <c r="D1124" s="158" t="s">
        <v>1137</v>
      </c>
      <c r="E1124" s="158"/>
      <c r="F1124" s="158"/>
      <c r="G1124" s="158"/>
      <c r="H1124" s="154" t="s">
        <v>35</v>
      </c>
    </row>
    <row r="1125" spans="2:8" x14ac:dyDescent="0.2">
      <c r="B1125" s="160"/>
      <c r="C1125" s="161"/>
      <c r="D1125" s="157" t="s">
        <v>1138</v>
      </c>
      <c r="E1125" s="157"/>
      <c r="F1125" s="157"/>
      <c r="G1125" s="157"/>
      <c r="H1125" s="154"/>
    </row>
    <row r="1126" spans="2:8" ht="12.75" thickBot="1" x14ac:dyDescent="0.25">
      <c r="B1126" s="11"/>
      <c r="C1126" s="12"/>
      <c r="D1126" s="12"/>
      <c r="E1126" s="12"/>
      <c r="F1126" s="12"/>
      <c r="G1126" s="12"/>
      <c r="H1126" s="13"/>
    </row>
    <row r="1128" spans="2:8" x14ac:dyDescent="0.2">
      <c r="B1128" s="46" t="s">
        <v>1136</v>
      </c>
    </row>
    <row r="1130" spans="2:8" x14ac:dyDescent="0.2">
      <c r="B1130" s="64" t="s">
        <v>1167</v>
      </c>
    </row>
    <row r="1132" spans="2:8" s="16" customFormat="1" ht="24" x14ac:dyDescent="0.2">
      <c r="B1132" s="72" t="s">
        <v>1139</v>
      </c>
      <c r="C1132" s="167" t="s">
        <v>1038</v>
      </c>
      <c r="D1132" s="168"/>
      <c r="E1132" s="72" t="s">
        <v>1140</v>
      </c>
      <c r="F1132" s="72" t="s">
        <v>1142</v>
      </c>
      <c r="G1132" s="22" t="s">
        <v>1141</v>
      </c>
      <c r="H1132" s="42"/>
    </row>
    <row r="1133" spans="2:8" x14ac:dyDescent="0.2">
      <c r="B1133" s="57" t="s">
        <v>1967</v>
      </c>
      <c r="C1133" s="51" t="s">
        <v>1162</v>
      </c>
      <c r="D1133" s="88"/>
      <c r="E1133" s="57">
        <v>2.64</v>
      </c>
      <c r="F1133" s="80">
        <v>1.7687999999999999</v>
      </c>
      <c r="G1133" s="83">
        <f t="shared" ref="G1133:G1164" si="43">IFERROR(F1133/E1133,0)</f>
        <v>0.66999999999999993</v>
      </c>
    </row>
    <row r="1134" spans="2:8" x14ac:dyDescent="0.2">
      <c r="B1134" s="57" t="s">
        <v>1968</v>
      </c>
      <c r="C1134" s="51" t="s">
        <v>1151</v>
      </c>
      <c r="D1134" s="88"/>
      <c r="E1134" s="57">
        <v>1.06</v>
      </c>
      <c r="F1134" s="80">
        <v>1.06</v>
      </c>
      <c r="G1134" s="83">
        <f t="shared" si="43"/>
        <v>1</v>
      </c>
    </row>
    <row r="1135" spans="2:8" x14ac:dyDescent="0.2">
      <c r="B1135" s="57" t="s">
        <v>1969</v>
      </c>
      <c r="C1135" s="51" t="s">
        <v>1152</v>
      </c>
      <c r="D1135" s="88"/>
      <c r="E1135" s="57">
        <v>2.66</v>
      </c>
      <c r="F1135" s="80">
        <v>2.0748000000000002</v>
      </c>
      <c r="G1135" s="83">
        <f t="shared" si="43"/>
        <v>0.78</v>
      </c>
    </row>
    <row r="1136" spans="2:8" x14ac:dyDescent="0.2">
      <c r="B1136" s="57" t="s">
        <v>1970</v>
      </c>
      <c r="C1136" s="51" t="s">
        <v>1143</v>
      </c>
      <c r="D1136" s="88"/>
      <c r="E1136" s="57">
        <v>1.55</v>
      </c>
      <c r="F1136" s="80">
        <v>1.5345000000000002</v>
      </c>
      <c r="G1136" s="83">
        <f t="shared" si="43"/>
        <v>0.9900000000000001</v>
      </c>
    </row>
    <row r="1137" spans="2:7" x14ac:dyDescent="0.2">
      <c r="B1137" s="57" t="s">
        <v>1971</v>
      </c>
      <c r="C1137" s="51" t="s">
        <v>1143</v>
      </c>
      <c r="D1137" s="88"/>
      <c r="E1137" s="57">
        <v>2.78</v>
      </c>
      <c r="F1137" s="80">
        <v>0.8617999999999999</v>
      </c>
      <c r="G1137" s="83">
        <f t="shared" si="43"/>
        <v>0.31</v>
      </c>
    </row>
    <row r="1138" spans="2:7" x14ac:dyDescent="0.2">
      <c r="B1138" s="57" t="s">
        <v>1972</v>
      </c>
      <c r="C1138" s="51" t="s">
        <v>1155</v>
      </c>
      <c r="D1138" s="88"/>
      <c r="E1138" s="57">
        <v>1.85</v>
      </c>
      <c r="F1138" s="80">
        <v>1.554</v>
      </c>
      <c r="G1138" s="83">
        <f t="shared" si="43"/>
        <v>0.84</v>
      </c>
    </row>
    <row r="1139" spans="2:7" x14ac:dyDescent="0.2">
      <c r="B1139" s="57" t="s">
        <v>1973</v>
      </c>
      <c r="C1139" s="51" t="s">
        <v>1144</v>
      </c>
      <c r="D1139" s="88"/>
      <c r="E1139" s="57">
        <v>1.98</v>
      </c>
      <c r="F1139" s="80">
        <v>0.63359999999999994</v>
      </c>
      <c r="G1139" s="83">
        <f t="shared" si="43"/>
        <v>0.31999999999999995</v>
      </c>
    </row>
    <row r="1140" spans="2:7" x14ac:dyDescent="0.2">
      <c r="B1140" s="57" t="s">
        <v>1974</v>
      </c>
      <c r="C1140" s="51" t="s">
        <v>1146</v>
      </c>
      <c r="D1140" s="88"/>
      <c r="E1140" s="57">
        <v>1.06</v>
      </c>
      <c r="F1140" s="80">
        <v>0.69960000000000011</v>
      </c>
      <c r="G1140" s="83">
        <f t="shared" si="43"/>
        <v>0.66</v>
      </c>
    </row>
    <row r="1141" spans="2:7" x14ac:dyDescent="0.2">
      <c r="B1141" s="57" t="s">
        <v>1975</v>
      </c>
      <c r="C1141" s="51" t="s">
        <v>1153</v>
      </c>
      <c r="D1141" s="88"/>
      <c r="E1141" s="57">
        <v>1.91</v>
      </c>
      <c r="F1141" s="80">
        <v>1.2605999999999999</v>
      </c>
      <c r="G1141" s="83">
        <f t="shared" si="43"/>
        <v>0.66</v>
      </c>
    </row>
    <row r="1142" spans="2:7" x14ac:dyDescent="0.2">
      <c r="B1142" s="57" t="s">
        <v>1976</v>
      </c>
      <c r="C1142" s="51" t="s">
        <v>1161</v>
      </c>
      <c r="D1142" s="88"/>
      <c r="E1142" s="57">
        <v>2.02</v>
      </c>
      <c r="F1142" s="80">
        <v>1.5958000000000001</v>
      </c>
      <c r="G1142" s="83">
        <f t="shared" si="43"/>
        <v>0.79</v>
      </c>
    </row>
    <row r="1143" spans="2:7" x14ac:dyDescent="0.2">
      <c r="B1143" s="57" t="s">
        <v>1977</v>
      </c>
      <c r="C1143" s="51" t="s">
        <v>1159</v>
      </c>
      <c r="D1143" s="88"/>
      <c r="E1143" s="57">
        <v>2.92</v>
      </c>
      <c r="F1143" s="80">
        <v>1.3724000000000001</v>
      </c>
      <c r="G1143" s="83">
        <f t="shared" si="43"/>
        <v>0.47000000000000003</v>
      </c>
    </row>
    <row r="1144" spans="2:7" x14ac:dyDescent="0.2">
      <c r="B1144" s="57" t="s">
        <v>1978</v>
      </c>
      <c r="C1144" s="51" t="s">
        <v>1153</v>
      </c>
      <c r="D1144" s="88"/>
      <c r="E1144" s="57">
        <v>1.04</v>
      </c>
      <c r="F1144" s="80">
        <v>0.83200000000000007</v>
      </c>
      <c r="G1144" s="83">
        <f t="shared" si="43"/>
        <v>0.8</v>
      </c>
    </row>
    <row r="1145" spans="2:7" x14ac:dyDescent="0.2">
      <c r="B1145" s="57" t="s">
        <v>1979</v>
      </c>
      <c r="C1145" s="51" t="s">
        <v>1144</v>
      </c>
      <c r="D1145" s="88"/>
      <c r="E1145" s="57">
        <v>2.93</v>
      </c>
      <c r="F1145" s="80">
        <v>0.99620000000000009</v>
      </c>
      <c r="G1145" s="83">
        <f t="shared" si="43"/>
        <v>0.34</v>
      </c>
    </row>
    <row r="1146" spans="2:7" x14ac:dyDescent="0.2">
      <c r="B1146" s="57" t="s">
        <v>1980</v>
      </c>
      <c r="C1146" s="51" t="s">
        <v>1161</v>
      </c>
      <c r="D1146" s="88"/>
      <c r="E1146" s="57">
        <v>1.24</v>
      </c>
      <c r="F1146" s="80">
        <v>0.99199999999999999</v>
      </c>
      <c r="G1146" s="83">
        <f t="shared" si="43"/>
        <v>0.8</v>
      </c>
    </row>
    <row r="1147" spans="2:7" x14ac:dyDescent="0.2">
      <c r="B1147" s="57" t="s">
        <v>1981</v>
      </c>
      <c r="C1147" s="51" t="s">
        <v>1160</v>
      </c>
      <c r="D1147" s="88"/>
      <c r="E1147" s="57">
        <v>1.66</v>
      </c>
      <c r="F1147" s="80">
        <v>0.53120000000000001</v>
      </c>
      <c r="G1147" s="83">
        <f t="shared" si="43"/>
        <v>0.32</v>
      </c>
    </row>
    <row r="1148" spans="2:7" x14ac:dyDescent="0.2">
      <c r="B1148" s="57" t="s">
        <v>1982</v>
      </c>
      <c r="C1148" s="51" t="s">
        <v>1146</v>
      </c>
      <c r="D1148" s="88"/>
      <c r="E1148" s="57">
        <v>1.83</v>
      </c>
      <c r="F1148" s="80">
        <v>1.7019</v>
      </c>
      <c r="G1148" s="83">
        <f t="shared" si="43"/>
        <v>0.92999999999999994</v>
      </c>
    </row>
    <row r="1149" spans="2:7" x14ac:dyDescent="0.2">
      <c r="B1149" s="57" t="s">
        <v>1983</v>
      </c>
      <c r="C1149" s="51" t="s">
        <v>1157</v>
      </c>
      <c r="D1149" s="88"/>
      <c r="E1149" s="57">
        <v>1.97</v>
      </c>
      <c r="F1149" s="80">
        <v>1.7335999999999998</v>
      </c>
      <c r="G1149" s="83">
        <f t="shared" si="43"/>
        <v>0.87999999999999989</v>
      </c>
    </row>
    <row r="1150" spans="2:7" x14ac:dyDescent="0.2">
      <c r="B1150" s="57" t="s">
        <v>1984</v>
      </c>
      <c r="C1150" s="51" t="s">
        <v>1155</v>
      </c>
      <c r="D1150" s="88"/>
      <c r="E1150" s="57">
        <v>2.09</v>
      </c>
      <c r="F1150" s="80">
        <v>0.87780000000000002</v>
      </c>
      <c r="G1150" s="83">
        <f t="shared" si="43"/>
        <v>0.42000000000000004</v>
      </c>
    </row>
    <row r="1151" spans="2:7" x14ac:dyDescent="0.2">
      <c r="B1151" s="57" t="s">
        <v>1985</v>
      </c>
      <c r="C1151" s="51" t="s">
        <v>1145</v>
      </c>
      <c r="D1151" s="88"/>
      <c r="E1151" s="57">
        <v>1.1200000000000001</v>
      </c>
      <c r="F1151" s="80">
        <v>0.51519999999999999</v>
      </c>
      <c r="G1151" s="83">
        <f t="shared" si="43"/>
        <v>0.45999999999999996</v>
      </c>
    </row>
    <row r="1152" spans="2:7" x14ac:dyDescent="0.2">
      <c r="B1152" s="57" t="s">
        <v>1986</v>
      </c>
      <c r="C1152" s="51" t="s">
        <v>1152</v>
      </c>
      <c r="D1152" s="88"/>
      <c r="E1152" s="57">
        <v>2.4700000000000002</v>
      </c>
      <c r="F1152" s="80">
        <v>0.83979999999999999</v>
      </c>
      <c r="G1152" s="83">
        <f t="shared" si="43"/>
        <v>0.33999999999999997</v>
      </c>
    </row>
    <row r="1153" spans="2:7" x14ac:dyDescent="0.2">
      <c r="B1153" s="57" t="s">
        <v>1987</v>
      </c>
      <c r="C1153" s="51" t="s">
        <v>1160</v>
      </c>
      <c r="D1153" s="88"/>
      <c r="E1153" s="57">
        <v>1.76</v>
      </c>
      <c r="F1153" s="80">
        <v>1.0384</v>
      </c>
      <c r="G1153" s="83">
        <f t="shared" si="43"/>
        <v>0.59</v>
      </c>
    </row>
    <row r="1154" spans="2:7" x14ac:dyDescent="0.2">
      <c r="B1154" s="57" t="s">
        <v>1988</v>
      </c>
      <c r="C1154" s="51" t="s">
        <v>1158</v>
      </c>
      <c r="D1154" s="88"/>
      <c r="E1154" s="57">
        <v>2.1800000000000002</v>
      </c>
      <c r="F1154" s="80">
        <v>0.82840000000000003</v>
      </c>
      <c r="G1154" s="83">
        <f t="shared" si="43"/>
        <v>0.38</v>
      </c>
    </row>
    <row r="1155" spans="2:7" x14ac:dyDescent="0.2">
      <c r="B1155" s="57" t="s">
        <v>1989</v>
      </c>
      <c r="C1155" s="51" t="s">
        <v>1156</v>
      </c>
      <c r="D1155" s="88"/>
      <c r="E1155" s="57">
        <v>1</v>
      </c>
      <c r="F1155" s="80">
        <v>0.4</v>
      </c>
      <c r="G1155" s="83">
        <f t="shared" si="43"/>
        <v>0.4</v>
      </c>
    </row>
    <row r="1156" spans="2:7" x14ac:dyDescent="0.2">
      <c r="B1156" s="57" t="s">
        <v>1990</v>
      </c>
      <c r="C1156" s="51" t="s">
        <v>1155</v>
      </c>
      <c r="D1156" s="88"/>
      <c r="E1156" s="57">
        <v>1.65</v>
      </c>
      <c r="F1156" s="80">
        <v>0.95699999999999985</v>
      </c>
      <c r="G1156" s="83">
        <f t="shared" si="43"/>
        <v>0.57999999999999996</v>
      </c>
    </row>
    <row r="1157" spans="2:7" x14ac:dyDescent="0.2">
      <c r="B1157" s="57" t="s">
        <v>1991</v>
      </c>
      <c r="C1157" s="51" t="s">
        <v>1155</v>
      </c>
      <c r="D1157" s="88"/>
      <c r="E1157" s="57">
        <v>1.1499999999999999</v>
      </c>
      <c r="F1157" s="80">
        <v>0.98899999999999988</v>
      </c>
      <c r="G1157" s="83">
        <f t="shared" si="43"/>
        <v>0.86</v>
      </c>
    </row>
    <row r="1158" spans="2:7" x14ac:dyDescent="0.2">
      <c r="B1158" s="57" t="s">
        <v>1992</v>
      </c>
      <c r="C1158" s="51" t="s">
        <v>1155</v>
      </c>
      <c r="D1158" s="88"/>
      <c r="E1158" s="57">
        <v>1.41</v>
      </c>
      <c r="F1158" s="80">
        <v>0.50759999999999994</v>
      </c>
      <c r="G1158" s="83">
        <f t="shared" si="43"/>
        <v>0.36</v>
      </c>
    </row>
    <row r="1159" spans="2:7" x14ac:dyDescent="0.2">
      <c r="B1159" s="57" t="s">
        <v>1993</v>
      </c>
      <c r="C1159" s="51" t="s">
        <v>1156</v>
      </c>
      <c r="D1159" s="88"/>
      <c r="E1159" s="57">
        <v>2.2999999999999998</v>
      </c>
      <c r="F1159" s="80">
        <v>1.4489999999999998</v>
      </c>
      <c r="G1159" s="83">
        <f t="shared" si="43"/>
        <v>0.63</v>
      </c>
    </row>
    <row r="1160" spans="2:7" x14ac:dyDescent="0.2">
      <c r="B1160" s="57" t="s">
        <v>1994</v>
      </c>
      <c r="C1160" s="51" t="s">
        <v>1147</v>
      </c>
      <c r="D1160" s="88"/>
      <c r="E1160" s="57">
        <v>2.23</v>
      </c>
      <c r="F1160" s="80">
        <v>0.93659999999999999</v>
      </c>
      <c r="G1160" s="83">
        <f t="shared" si="43"/>
        <v>0.42</v>
      </c>
    </row>
    <row r="1161" spans="2:7" x14ac:dyDescent="0.2">
      <c r="B1161" s="57" t="s">
        <v>1995</v>
      </c>
      <c r="C1161" s="51" t="s">
        <v>1147</v>
      </c>
      <c r="D1161" s="88"/>
      <c r="E1161" s="57">
        <v>2.82</v>
      </c>
      <c r="F1161" s="80">
        <v>1.7766</v>
      </c>
      <c r="G1161" s="83">
        <f t="shared" si="43"/>
        <v>0.63</v>
      </c>
    </row>
    <row r="1162" spans="2:7" x14ac:dyDescent="0.2">
      <c r="B1162" s="57" t="s">
        <v>1996</v>
      </c>
      <c r="C1162" s="51" t="s">
        <v>1158</v>
      </c>
      <c r="D1162" s="88"/>
      <c r="E1162" s="57">
        <v>1.48</v>
      </c>
      <c r="F1162" s="80">
        <v>1.0952</v>
      </c>
      <c r="G1162" s="83">
        <f t="shared" si="43"/>
        <v>0.74</v>
      </c>
    </row>
    <row r="1163" spans="2:7" x14ac:dyDescent="0.2">
      <c r="B1163" s="57" t="s">
        <v>1997</v>
      </c>
      <c r="C1163" s="51" t="s">
        <v>1152</v>
      </c>
      <c r="D1163" s="88"/>
      <c r="E1163" s="57">
        <v>1.28</v>
      </c>
      <c r="F1163" s="80">
        <v>0.93440000000000001</v>
      </c>
      <c r="G1163" s="83">
        <f t="shared" si="43"/>
        <v>0.73</v>
      </c>
    </row>
    <row r="1164" spans="2:7" x14ac:dyDescent="0.2">
      <c r="B1164" s="57" t="s">
        <v>1998</v>
      </c>
      <c r="C1164" s="51" t="s">
        <v>1150</v>
      </c>
      <c r="D1164" s="88"/>
      <c r="E1164" s="57">
        <v>2.57</v>
      </c>
      <c r="F1164" s="80">
        <v>2.1587999999999998</v>
      </c>
      <c r="G1164" s="83">
        <f t="shared" si="43"/>
        <v>0.84</v>
      </c>
    </row>
    <row r="1165" spans="2:7" x14ac:dyDescent="0.2">
      <c r="B1165" s="57" t="s">
        <v>1999</v>
      </c>
      <c r="C1165" s="51" t="s">
        <v>1143</v>
      </c>
      <c r="D1165" s="88"/>
      <c r="E1165" s="57">
        <v>1.6</v>
      </c>
      <c r="F1165" s="80">
        <v>0.7360000000000001</v>
      </c>
      <c r="G1165" s="83">
        <f t="shared" ref="G1165:G1181" si="44">IFERROR(F1165/E1165,0)</f>
        <v>0.46</v>
      </c>
    </row>
    <row r="1166" spans="2:7" x14ac:dyDescent="0.2">
      <c r="B1166" s="57" t="s">
        <v>2000</v>
      </c>
      <c r="C1166" s="51" t="s">
        <v>1147</v>
      </c>
      <c r="D1166" s="88"/>
      <c r="E1166" s="57">
        <v>2.4300000000000002</v>
      </c>
      <c r="F1166" s="80">
        <v>0.75329999999999997</v>
      </c>
      <c r="G1166" s="83">
        <f t="shared" si="44"/>
        <v>0.30999999999999994</v>
      </c>
    </row>
    <row r="1167" spans="2:7" x14ac:dyDescent="0.2">
      <c r="B1167" s="57" t="s">
        <v>2001</v>
      </c>
      <c r="C1167" s="51" t="s">
        <v>1146</v>
      </c>
      <c r="D1167" s="88"/>
      <c r="E1167" s="57">
        <v>2.08</v>
      </c>
      <c r="F1167" s="80">
        <v>0.72799999999999998</v>
      </c>
      <c r="G1167" s="83">
        <f t="shared" si="44"/>
        <v>0.35</v>
      </c>
    </row>
    <row r="1168" spans="2:7" x14ac:dyDescent="0.2">
      <c r="B1168" s="57" t="s">
        <v>2002</v>
      </c>
      <c r="C1168" s="51" t="s">
        <v>1151</v>
      </c>
      <c r="D1168" s="88"/>
      <c r="E1168" s="57">
        <v>2.5299999999999998</v>
      </c>
      <c r="F1168" s="80">
        <v>1.8722000000000001</v>
      </c>
      <c r="G1168" s="83">
        <f t="shared" si="44"/>
        <v>0.7400000000000001</v>
      </c>
    </row>
    <row r="1169" spans="2:7" x14ac:dyDescent="0.2">
      <c r="B1169" s="57" t="s">
        <v>2003</v>
      </c>
      <c r="C1169" s="51" t="s">
        <v>1161</v>
      </c>
      <c r="D1169" s="88"/>
      <c r="E1169" s="57">
        <v>1.84</v>
      </c>
      <c r="F1169" s="80">
        <v>0.93840000000000001</v>
      </c>
      <c r="G1169" s="83">
        <f t="shared" si="44"/>
        <v>0.51</v>
      </c>
    </row>
    <row r="1170" spans="2:7" x14ac:dyDescent="0.2">
      <c r="B1170" s="57" t="s">
        <v>2004</v>
      </c>
      <c r="C1170" s="51" t="s">
        <v>1151</v>
      </c>
      <c r="D1170" s="88"/>
      <c r="E1170" s="57">
        <v>2.34</v>
      </c>
      <c r="F1170" s="80">
        <v>1.6145999999999998</v>
      </c>
      <c r="G1170" s="83">
        <f t="shared" si="44"/>
        <v>0.69</v>
      </c>
    </row>
    <row r="1171" spans="2:7" x14ac:dyDescent="0.2">
      <c r="B1171" s="57" t="s">
        <v>2005</v>
      </c>
      <c r="C1171" s="51" t="s">
        <v>1153</v>
      </c>
      <c r="D1171" s="88"/>
      <c r="E1171" s="57">
        <v>2.92</v>
      </c>
      <c r="F1171" s="80">
        <v>2.044</v>
      </c>
      <c r="G1171" s="83">
        <f t="shared" si="44"/>
        <v>0.70000000000000007</v>
      </c>
    </row>
    <row r="1172" spans="2:7" x14ac:dyDescent="0.2">
      <c r="B1172" s="57" t="s">
        <v>2006</v>
      </c>
      <c r="C1172" s="51" t="s">
        <v>1158</v>
      </c>
      <c r="D1172" s="88"/>
      <c r="E1172" s="57">
        <v>2.61</v>
      </c>
      <c r="F1172" s="80">
        <v>2.5316999999999998</v>
      </c>
      <c r="G1172" s="83">
        <f t="shared" si="44"/>
        <v>0.97</v>
      </c>
    </row>
    <row r="1173" spans="2:7" x14ac:dyDescent="0.2">
      <c r="B1173" s="57" t="s">
        <v>2007</v>
      </c>
      <c r="C1173" s="51" t="s">
        <v>1153</v>
      </c>
      <c r="D1173" s="88"/>
      <c r="E1173" s="57">
        <v>1.57</v>
      </c>
      <c r="F1173" s="80">
        <v>0.56520000000000004</v>
      </c>
      <c r="G1173" s="83">
        <f t="shared" si="44"/>
        <v>0.36</v>
      </c>
    </row>
    <row r="1174" spans="2:7" x14ac:dyDescent="0.2">
      <c r="B1174" s="57" t="s">
        <v>2008</v>
      </c>
      <c r="C1174" s="51" t="s">
        <v>1145</v>
      </c>
      <c r="D1174" s="88"/>
      <c r="E1174" s="57">
        <v>2.33</v>
      </c>
      <c r="F1174" s="80">
        <v>1.4213</v>
      </c>
      <c r="G1174" s="83">
        <f t="shared" si="44"/>
        <v>0.61</v>
      </c>
    </row>
    <row r="1175" spans="2:7" x14ac:dyDescent="0.2">
      <c r="B1175" s="57" t="s">
        <v>2009</v>
      </c>
      <c r="C1175" s="51" t="s">
        <v>1148</v>
      </c>
      <c r="D1175" s="88"/>
      <c r="E1175" s="57">
        <v>2.0299999999999998</v>
      </c>
      <c r="F1175" s="80">
        <v>0.64959999999999996</v>
      </c>
      <c r="G1175" s="83">
        <f t="shared" si="44"/>
        <v>0.32</v>
      </c>
    </row>
    <row r="1176" spans="2:7" x14ac:dyDescent="0.2">
      <c r="B1176" s="57" t="s">
        <v>2010</v>
      </c>
      <c r="C1176" s="51" t="s">
        <v>1148</v>
      </c>
      <c r="D1176" s="88"/>
      <c r="E1176" s="57">
        <v>2.13</v>
      </c>
      <c r="F1176" s="80">
        <v>1.9169999999999998</v>
      </c>
      <c r="G1176" s="83">
        <f t="shared" si="44"/>
        <v>0.89999999999999991</v>
      </c>
    </row>
    <row r="1177" spans="2:7" x14ac:dyDescent="0.2">
      <c r="B1177" s="57" t="s">
        <v>2011</v>
      </c>
      <c r="C1177" s="51" t="s">
        <v>1146</v>
      </c>
      <c r="D1177" s="88"/>
      <c r="E1177" s="57">
        <v>2.94</v>
      </c>
      <c r="F1177" s="80">
        <v>2.7930000000000001</v>
      </c>
      <c r="G1177" s="83">
        <f t="shared" si="44"/>
        <v>0.95000000000000007</v>
      </c>
    </row>
    <row r="1178" spans="2:7" x14ac:dyDescent="0.2">
      <c r="B1178" s="57" t="s">
        <v>2012</v>
      </c>
      <c r="C1178" s="51" t="s">
        <v>1159</v>
      </c>
      <c r="D1178" s="88"/>
      <c r="E1178" s="57">
        <v>1.57</v>
      </c>
      <c r="F1178" s="80">
        <v>0.59660000000000002</v>
      </c>
      <c r="G1178" s="83">
        <f t="shared" si="44"/>
        <v>0.38</v>
      </c>
    </row>
    <row r="1179" spans="2:7" x14ac:dyDescent="0.2">
      <c r="B1179" s="57" t="s">
        <v>2013</v>
      </c>
      <c r="C1179" s="51" t="s">
        <v>1152</v>
      </c>
      <c r="D1179" s="88"/>
      <c r="E1179" s="57">
        <v>2.34</v>
      </c>
      <c r="F1179" s="80">
        <v>0.88919999999999988</v>
      </c>
      <c r="G1179" s="83">
        <f t="shared" si="44"/>
        <v>0.37999999999999995</v>
      </c>
    </row>
    <row r="1180" spans="2:7" x14ac:dyDescent="0.2">
      <c r="B1180" s="57" t="s">
        <v>2014</v>
      </c>
      <c r="C1180" s="51" t="s">
        <v>1157</v>
      </c>
      <c r="D1180" s="88"/>
      <c r="E1180" s="57">
        <v>1.1000000000000001</v>
      </c>
      <c r="F1180" s="80">
        <v>0.48400000000000004</v>
      </c>
      <c r="G1180" s="83">
        <f t="shared" si="44"/>
        <v>0.44</v>
      </c>
    </row>
    <row r="1181" spans="2:7" x14ac:dyDescent="0.2">
      <c r="B1181" s="57" t="s">
        <v>2015</v>
      </c>
      <c r="C1181" s="51" t="s">
        <v>1147</v>
      </c>
      <c r="D1181" s="88"/>
      <c r="E1181" s="57">
        <v>2.99</v>
      </c>
      <c r="F1181" s="80">
        <v>2.0332000000000003</v>
      </c>
      <c r="G1181" s="83">
        <f t="shared" si="44"/>
        <v>0.68</v>
      </c>
    </row>
    <row r="1182" spans="2:7" ht="12.75" thickBot="1" x14ac:dyDescent="0.25"/>
    <row r="1183" spans="2:7" ht="12.75" thickBot="1" x14ac:dyDescent="0.25">
      <c r="B1183" s="46" t="s">
        <v>1163</v>
      </c>
      <c r="F1183" s="137">
        <f>SUM(F1133:F1182)</f>
        <v>59.073900000000002</v>
      </c>
      <c r="G1183" s="42" t="s">
        <v>1166</v>
      </c>
    </row>
    <row r="1184" spans="2:7" ht="8.25" customHeight="1" thickBot="1" x14ac:dyDescent="0.25"/>
    <row r="1185" spans="2:7" ht="12.75" thickBot="1" x14ac:dyDescent="0.25">
      <c r="B1185" s="46" t="s">
        <v>1164</v>
      </c>
      <c r="F1185" s="68">
        <f>SUM(E1133:E1181)</f>
        <v>97.959999999999965</v>
      </c>
      <c r="G1185" s="42" t="s">
        <v>1166</v>
      </c>
    </row>
    <row r="1186" spans="2:7" ht="8.25" customHeight="1" thickBot="1" x14ac:dyDescent="0.25"/>
    <row r="1187" spans="2:7" s="46" customFormat="1" ht="12.75" thickBot="1" x14ac:dyDescent="0.25">
      <c r="B1187" s="46" t="s">
        <v>1165</v>
      </c>
      <c r="F1187" s="135">
        <f>+F1183/F1185</f>
        <v>0.60304103715802393</v>
      </c>
    </row>
    <row r="1189" spans="2:7" x14ac:dyDescent="0.2">
      <c r="B1189" s="23" t="s">
        <v>1112</v>
      </c>
    </row>
    <row r="1191" spans="2:7" ht="24" x14ac:dyDescent="0.2">
      <c r="B1191" s="167" t="s">
        <v>1113</v>
      </c>
      <c r="C1191" s="168"/>
      <c r="D1191" s="22" t="s">
        <v>1140</v>
      </c>
      <c r="E1191" s="22" t="s">
        <v>1142</v>
      </c>
      <c r="F1191" s="22" t="s">
        <v>1141</v>
      </c>
    </row>
    <row r="1192" spans="2:7" x14ac:dyDescent="0.2">
      <c r="B1192" s="149" t="s">
        <v>1143</v>
      </c>
      <c r="C1192" s="150"/>
      <c r="D1192" s="80">
        <f>SUMIFS($E$1133:$E$1181,$C$1133:$C$1181,$B1192)</f>
        <v>5.93</v>
      </c>
      <c r="E1192" s="80">
        <f>SUMIFS($F$1133:$F$1181,$C$1133:$C$1181,$B1192)</f>
        <v>3.1323000000000003</v>
      </c>
      <c r="F1192" s="83">
        <f>IFERROR(E1192/D1192,0)</f>
        <v>0.52821247892074208</v>
      </c>
    </row>
    <row r="1193" spans="2:7" x14ac:dyDescent="0.2">
      <c r="B1193" s="149" t="s">
        <v>1144</v>
      </c>
      <c r="C1193" s="150"/>
      <c r="D1193" s="80">
        <f t="shared" ref="D1193:D1211" si="45">SUMIFS($E$1133:$E$1181,$C$1133:$C$1181,$B1193)</f>
        <v>4.91</v>
      </c>
      <c r="E1193" s="80">
        <f t="shared" ref="E1193:E1211" si="46">SUMIFS($F$1133:$F$1181,$C$1133:$C$1181,$B1193)</f>
        <v>1.6297999999999999</v>
      </c>
      <c r="F1193" s="83">
        <f>IFERROR(E1193/D1193,0)</f>
        <v>0.33193482688391035</v>
      </c>
    </row>
    <row r="1194" spans="2:7" x14ac:dyDescent="0.2">
      <c r="B1194" s="149" t="s">
        <v>1145</v>
      </c>
      <c r="C1194" s="150"/>
      <c r="D1194" s="80">
        <f t="shared" si="45"/>
        <v>3.45</v>
      </c>
      <c r="E1194" s="80">
        <f t="shared" si="46"/>
        <v>1.9365000000000001</v>
      </c>
      <c r="F1194" s="83">
        <f>IFERROR(E1194/D1194,0)</f>
        <v>0.56130434782608696</v>
      </c>
    </row>
    <row r="1195" spans="2:7" x14ac:dyDescent="0.2">
      <c r="B1195" s="149" t="s">
        <v>1146</v>
      </c>
      <c r="C1195" s="150"/>
      <c r="D1195" s="80">
        <f t="shared" si="45"/>
        <v>7.91</v>
      </c>
      <c r="E1195" s="80">
        <f t="shared" si="46"/>
        <v>5.9225000000000003</v>
      </c>
      <c r="F1195" s="83">
        <f>IFERROR(E1195/D1195,0)</f>
        <v>0.74873577749683951</v>
      </c>
    </row>
    <row r="1196" spans="2:7" x14ac:dyDescent="0.2">
      <c r="B1196" s="149" t="s">
        <v>1147</v>
      </c>
      <c r="C1196" s="150"/>
      <c r="D1196" s="80">
        <f t="shared" si="45"/>
        <v>10.47</v>
      </c>
      <c r="E1196" s="80">
        <f t="shared" si="46"/>
        <v>5.4997000000000007</v>
      </c>
      <c r="F1196" s="83">
        <f>IFERROR(E1196/D1196,0)</f>
        <v>0.52528175740210126</v>
      </c>
    </row>
    <row r="1197" spans="2:7" x14ac:dyDescent="0.2">
      <c r="B1197" s="149" t="s">
        <v>1148</v>
      </c>
      <c r="C1197" s="150"/>
      <c r="D1197" s="80">
        <f t="shared" si="45"/>
        <v>4.16</v>
      </c>
      <c r="E1197" s="80">
        <f t="shared" si="46"/>
        <v>2.5665999999999998</v>
      </c>
      <c r="F1197" s="83">
        <f t="shared" ref="F1197:F1210" si="47">IFERROR(E1197/D1197,0)</f>
        <v>0.61697115384615375</v>
      </c>
    </row>
    <row r="1198" spans="2:7" x14ac:dyDescent="0.2">
      <c r="B1198" s="149" t="s">
        <v>1149</v>
      </c>
      <c r="C1198" s="150"/>
      <c r="D1198" s="80">
        <f t="shared" si="45"/>
        <v>0</v>
      </c>
      <c r="E1198" s="80">
        <f t="shared" si="46"/>
        <v>0</v>
      </c>
      <c r="F1198" s="83">
        <f t="shared" si="47"/>
        <v>0</v>
      </c>
    </row>
    <row r="1199" spans="2:7" x14ac:dyDescent="0.2">
      <c r="B1199" s="149" t="s">
        <v>1150</v>
      </c>
      <c r="C1199" s="150"/>
      <c r="D1199" s="80">
        <f t="shared" si="45"/>
        <v>2.57</v>
      </c>
      <c r="E1199" s="80">
        <f t="shared" si="46"/>
        <v>2.1587999999999998</v>
      </c>
      <c r="F1199" s="83">
        <f t="shared" si="47"/>
        <v>0.84</v>
      </c>
    </row>
    <row r="1200" spans="2:7" x14ac:dyDescent="0.2">
      <c r="B1200" s="149" t="s">
        <v>1151</v>
      </c>
      <c r="C1200" s="150"/>
      <c r="D1200" s="80">
        <f t="shared" si="45"/>
        <v>5.93</v>
      </c>
      <c r="E1200" s="80">
        <f t="shared" si="46"/>
        <v>4.5467999999999993</v>
      </c>
      <c r="F1200" s="83">
        <f t="shared" si="47"/>
        <v>0.76674536256323766</v>
      </c>
    </row>
    <row r="1201" spans="2:6" x14ac:dyDescent="0.2">
      <c r="B1201" s="149" t="s">
        <v>1152</v>
      </c>
      <c r="C1201" s="150"/>
      <c r="D1201" s="80">
        <f t="shared" si="45"/>
        <v>8.75</v>
      </c>
      <c r="E1201" s="80">
        <f t="shared" si="46"/>
        <v>4.7382</v>
      </c>
      <c r="F1201" s="83">
        <f t="shared" si="47"/>
        <v>0.54150857142857145</v>
      </c>
    </row>
    <row r="1202" spans="2:6" x14ac:dyDescent="0.2">
      <c r="B1202" s="149" t="s">
        <v>1153</v>
      </c>
      <c r="C1202" s="150"/>
      <c r="D1202" s="80">
        <f t="shared" si="45"/>
        <v>7.44</v>
      </c>
      <c r="E1202" s="80">
        <f t="shared" si="46"/>
        <v>4.7017999999999995</v>
      </c>
      <c r="F1202" s="83">
        <f t="shared" si="47"/>
        <v>0.63196236559139773</v>
      </c>
    </row>
    <row r="1203" spans="2:6" x14ac:dyDescent="0.2">
      <c r="B1203" s="149" t="s">
        <v>1154</v>
      </c>
      <c r="C1203" s="150"/>
      <c r="D1203" s="80">
        <f t="shared" si="45"/>
        <v>0</v>
      </c>
      <c r="E1203" s="80">
        <f t="shared" si="46"/>
        <v>0</v>
      </c>
      <c r="F1203" s="83">
        <f t="shared" si="47"/>
        <v>0</v>
      </c>
    </row>
    <row r="1204" spans="2:6" x14ac:dyDescent="0.2">
      <c r="B1204" s="149" t="s">
        <v>1155</v>
      </c>
      <c r="C1204" s="150"/>
      <c r="D1204" s="80">
        <f t="shared" si="45"/>
        <v>8.15</v>
      </c>
      <c r="E1204" s="80">
        <f t="shared" si="46"/>
        <v>4.8853999999999997</v>
      </c>
      <c r="F1204" s="83">
        <f t="shared" si="47"/>
        <v>0.59943558282208587</v>
      </c>
    </row>
    <row r="1205" spans="2:6" x14ac:dyDescent="0.2">
      <c r="B1205" s="149" t="s">
        <v>1156</v>
      </c>
      <c r="C1205" s="150"/>
      <c r="D1205" s="80">
        <f t="shared" si="45"/>
        <v>3.3</v>
      </c>
      <c r="E1205" s="80">
        <f t="shared" si="46"/>
        <v>1.8489999999999998</v>
      </c>
      <c r="F1205" s="83">
        <f t="shared" si="47"/>
        <v>0.5603030303030303</v>
      </c>
    </row>
    <row r="1206" spans="2:6" x14ac:dyDescent="0.2">
      <c r="B1206" s="149" t="s">
        <v>1157</v>
      </c>
      <c r="C1206" s="150"/>
      <c r="D1206" s="80">
        <f t="shared" si="45"/>
        <v>3.0700000000000003</v>
      </c>
      <c r="E1206" s="80">
        <f t="shared" si="46"/>
        <v>2.2176</v>
      </c>
      <c r="F1206" s="83">
        <f t="shared" si="47"/>
        <v>0.72234527687296413</v>
      </c>
    </row>
    <row r="1207" spans="2:6" x14ac:dyDescent="0.2">
      <c r="B1207" s="149" t="s">
        <v>1158</v>
      </c>
      <c r="C1207" s="150"/>
      <c r="D1207" s="80">
        <f t="shared" si="45"/>
        <v>6.27</v>
      </c>
      <c r="E1207" s="80">
        <f t="shared" si="46"/>
        <v>4.4552999999999994</v>
      </c>
      <c r="F1207" s="83">
        <f t="shared" si="47"/>
        <v>0.71057416267942575</v>
      </c>
    </row>
    <row r="1208" spans="2:6" x14ac:dyDescent="0.2">
      <c r="B1208" s="149" t="s">
        <v>1159</v>
      </c>
      <c r="C1208" s="150"/>
      <c r="D1208" s="80">
        <f t="shared" si="45"/>
        <v>4.49</v>
      </c>
      <c r="E1208" s="80">
        <f t="shared" si="46"/>
        <v>1.9690000000000001</v>
      </c>
      <c r="F1208" s="83">
        <f t="shared" si="47"/>
        <v>0.43853006681514478</v>
      </c>
    </row>
    <row r="1209" spans="2:6" x14ac:dyDescent="0.2">
      <c r="B1209" s="149" t="s">
        <v>1160</v>
      </c>
      <c r="C1209" s="150"/>
      <c r="D1209" s="80">
        <f t="shared" si="45"/>
        <v>3.42</v>
      </c>
      <c r="E1209" s="80">
        <f t="shared" si="46"/>
        <v>1.5695999999999999</v>
      </c>
      <c r="F1209" s="83">
        <f t="shared" si="47"/>
        <v>0.4589473684210526</v>
      </c>
    </row>
    <row r="1210" spans="2:6" x14ac:dyDescent="0.2">
      <c r="B1210" s="149" t="s">
        <v>1161</v>
      </c>
      <c r="C1210" s="150"/>
      <c r="D1210" s="80">
        <f t="shared" si="45"/>
        <v>5.0999999999999996</v>
      </c>
      <c r="E1210" s="80">
        <f t="shared" si="46"/>
        <v>3.5262000000000002</v>
      </c>
      <c r="F1210" s="83">
        <f t="shared" si="47"/>
        <v>0.69141176470588239</v>
      </c>
    </row>
    <row r="1211" spans="2:6" x14ac:dyDescent="0.2">
      <c r="B1211" s="149" t="s">
        <v>1162</v>
      </c>
      <c r="C1211" s="150"/>
      <c r="D1211" s="80">
        <f t="shared" si="45"/>
        <v>2.64</v>
      </c>
      <c r="E1211" s="80">
        <f t="shared" si="46"/>
        <v>1.7687999999999999</v>
      </c>
      <c r="F1211" s="83">
        <f>IFERROR(E1211/D1211,0)</f>
        <v>0.66999999999999993</v>
      </c>
    </row>
    <row r="1213" spans="2:6" x14ac:dyDescent="0.2">
      <c r="C1213" s="46" t="s">
        <v>1111</v>
      </c>
      <c r="D1213" s="133">
        <f>SUM(D1192:D1212)</f>
        <v>97.95999999999998</v>
      </c>
      <c r="E1213" s="133">
        <f>SUM(E1192:E1212)</f>
        <v>59.073899999999995</v>
      </c>
      <c r="F1213" s="82">
        <f>IFERROR(E1213/D1213,0)</f>
        <v>0.60304103715802371</v>
      </c>
    </row>
    <row r="1215" spans="2:6" x14ac:dyDescent="0.2">
      <c r="B1215" s="64" t="s">
        <v>1168</v>
      </c>
    </row>
    <row r="1217" spans="2:11" x14ac:dyDescent="0.2">
      <c r="B1217" s="72" t="s">
        <v>1139</v>
      </c>
      <c r="C1217" s="167" t="s">
        <v>1038</v>
      </c>
      <c r="D1217" s="168"/>
      <c r="E1217" s="72" t="s">
        <v>1311</v>
      </c>
      <c r="F1217" s="167" t="s">
        <v>1027</v>
      </c>
      <c r="G1217" s="169"/>
      <c r="H1217" s="168"/>
      <c r="I1217" s="72" t="s">
        <v>1169</v>
      </c>
      <c r="J1217" s="72" t="s">
        <v>1170</v>
      </c>
      <c r="K1217" s="86" t="s">
        <v>1171</v>
      </c>
    </row>
    <row r="1218" spans="2:11" x14ac:dyDescent="0.2">
      <c r="B1218" s="57" t="s">
        <v>2016</v>
      </c>
      <c r="C1218" s="51" t="s">
        <v>1157</v>
      </c>
      <c r="D1218" s="88"/>
      <c r="E1218" s="17">
        <v>364224</v>
      </c>
      <c r="F1218" s="149" t="s">
        <v>687</v>
      </c>
      <c r="G1218" s="170"/>
      <c r="H1218" s="150"/>
      <c r="I1218" s="17">
        <v>6</v>
      </c>
      <c r="J1218" s="80">
        <v>0.65</v>
      </c>
      <c r="K1218" s="87">
        <v>3.9000000000000004</v>
      </c>
    </row>
    <row r="1219" spans="2:11" x14ac:dyDescent="0.2">
      <c r="B1219" s="57" t="s">
        <v>2017</v>
      </c>
      <c r="C1219" s="51" t="s">
        <v>1153</v>
      </c>
      <c r="D1219" s="88"/>
      <c r="E1219" s="17">
        <v>348281</v>
      </c>
      <c r="F1219" s="149" t="s">
        <v>296</v>
      </c>
      <c r="G1219" s="170"/>
      <c r="H1219" s="150"/>
      <c r="I1219" s="17">
        <v>28</v>
      </c>
      <c r="J1219" s="80">
        <v>0.78</v>
      </c>
      <c r="K1219" s="87">
        <v>21.84</v>
      </c>
    </row>
    <row r="1220" spans="2:11" x14ac:dyDescent="0.2">
      <c r="B1220" s="57" t="s">
        <v>2018</v>
      </c>
      <c r="C1220" s="51" t="s">
        <v>1156</v>
      </c>
      <c r="D1220" s="88"/>
      <c r="E1220" s="17">
        <v>348603</v>
      </c>
      <c r="F1220" s="149" t="s">
        <v>448</v>
      </c>
      <c r="G1220" s="170"/>
      <c r="H1220" s="150"/>
      <c r="I1220" s="17">
        <v>11</v>
      </c>
      <c r="J1220" s="80">
        <v>0.82</v>
      </c>
      <c r="K1220" s="87">
        <v>9.02</v>
      </c>
    </row>
    <row r="1221" spans="2:11" x14ac:dyDescent="0.2">
      <c r="B1221" s="57" t="s">
        <v>2019</v>
      </c>
      <c r="C1221" s="51" t="s">
        <v>1147</v>
      </c>
      <c r="D1221" s="88"/>
      <c r="E1221" s="17">
        <v>348300</v>
      </c>
      <c r="F1221" s="149" t="s">
        <v>113</v>
      </c>
      <c r="G1221" s="170"/>
      <c r="H1221" s="150"/>
      <c r="I1221" s="17">
        <v>29</v>
      </c>
      <c r="J1221" s="80">
        <v>0.14000000000000001</v>
      </c>
      <c r="K1221" s="87">
        <v>4.0600000000000005</v>
      </c>
    </row>
    <row r="1222" spans="2:11" x14ac:dyDescent="0.2">
      <c r="B1222" s="57" t="s">
        <v>2020</v>
      </c>
      <c r="C1222" s="51" t="s">
        <v>1154</v>
      </c>
      <c r="D1222" s="88"/>
      <c r="E1222" s="17">
        <v>348118</v>
      </c>
      <c r="F1222" s="149" t="s">
        <v>222</v>
      </c>
      <c r="G1222" s="170"/>
      <c r="H1222" s="150"/>
      <c r="I1222" s="17">
        <v>2</v>
      </c>
      <c r="J1222" s="80">
        <v>0.35</v>
      </c>
      <c r="K1222" s="87">
        <v>0.7</v>
      </c>
    </row>
    <row r="1223" spans="2:11" x14ac:dyDescent="0.2">
      <c r="B1223" s="57" t="s">
        <v>2021</v>
      </c>
      <c r="C1223" s="51" t="s">
        <v>1158</v>
      </c>
      <c r="D1223" s="88"/>
      <c r="E1223" s="17">
        <v>348428</v>
      </c>
      <c r="F1223" s="149" t="s">
        <v>137</v>
      </c>
      <c r="G1223" s="170"/>
      <c r="H1223" s="150"/>
      <c r="I1223" s="17">
        <v>20</v>
      </c>
      <c r="J1223" s="80">
        <v>0.39</v>
      </c>
      <c r="K1223" s="87">
        <v>7.8000000000000007</v>
      </c>
    </row>
    <row r="1224" spans="2:11" x14ac:dyDescent="0.2">
      <c r="B1224" s="57" t="s">
        <v>2022</v>
      </c>
      <c r="C1224" s="51" t="s">
        <v>1157</v>
      </c>
      <c r="D1224" s="88"/>
      <c r="E1224" s="17">
        <v>348800</v>
      </c>
      <c r="F1224" s="149" t="s">
        <v>457</v>
      </c>
      <c r="G1224" s="170"/>
      <c r="H1224" s="150"/>
      <c r="I1224" s="17">
        <v>14</v>
      </c>
      <c r="J1224" s="80">
        <v>0.18</v>
      </c>
      <c r="K1224" s="87">
        <v>2.52</v>
      </c>
    </row>
    <row r="1225" spans="2:11" x14ac:dyDescent="0.2">
      <c r="B1225" s="57" t="s">
        <v>2023</v>
      </c>
      <c r="C1225" s="51" t="s">
        <v>1143</v>
      </c>
      <c r="D1225" s="88"/>
      <c r="E1225" s="17">
        <v>347647</v>
      </c>
      <c r="F1225" s="149" t="s">
        <v>236</v>
      </c>
      <c r="G1225" s="170"/>
      <c r="H1225" s="150"/>
      <c r="I1225" s="17">
        <v>30</v>
      </c>
      <c r="J1225" s="80">
        <v>0.68</v>
      </c>
      <c r="K1225" s="87">
        <v>20.400000000000002</v>
      </c>
    </row>
    <row r="1226" spans="2:11" x14ac:dyDescent="0.2">
      <c r="B1226" s="57" t="s">
        <v>2024</v>
      </c>
      <c r="C1226" s="51" t="s">
        <v>1156</v>
      </c>
      <c r="D1226" s="88"/>
      <c r="E1226" s="17">
        <v>348569</v>
      </c>
      <c r="F1226" s="149" t="s">
        <v>245</v>
      </c>
      <c r="G1226" s="170"/>
      <c r="H1226" s="150"/>
      <c r="I1226" s="17">
        <v>29</v>
      </c>
      <c r="J1226" s="80">
        <v>0.55000000000000004</v>
      </c>
      <c r="K1226" s="87">
        <v>15.950000000000001</v>
      </c>
    </row>
    <row r="1227" spans="2:11" x14ac:dyDescent="0.2">
      <c r="B1227" s="57" t="s">
        <v>2025</v>
      </c>
      <c r="C1227" s="51" t="s">
        <v>1157</v>
      </c>
      <c r="D1227" s="88"/>
      <c r="E1227" s="17">
        <v>348821</v>
      </c>
      <c r="F1227" s="149" t="s">
        <v>111</v>
      </c>
      <c r="G1227" s="170"/>
      <c r="H1227" s="150"/>
      <c r="I1227" s="17">
        <v>13</v>
      </c>
      <c r="J1227" s="80">
        <v>0.88</v>
      </c>
      <c r="K1227" s="87">
        <v>11.44</v>
      </c>
    </row>
    <row r="1228" spans="2:11" x14ac:dyDescent="0.2">
      <c r="B1228" s="57" t="s">
        <v>2026</v>
      </c>
      <c r="C1228" s="51" t="s">
        <v>1156</v>
      </c>
      <c r="D1228" s="88"/>
      <c r="E1228" s="17">
        <v>348169</v>
      </c>
      <c r="F1228" s="149" t="s">
        <v>439</v>
      </c>
      <c r="G1228" s="170"/>
      <c r="H1228" s="150"/>
      <c r="I1228" s="17">
        <v>28</v>
      </c>
      <c r="J1228" s="80">
        <v>0.78</v>
      </c>
      <c r="K1228" s="87">
        <v>21.84</v>
      </c>
    </row>
    <row r="1229" spans="2:11" x14ac:dyDescent="0.2">
      <c r="B1229" s="57" t="s">
        <v>2027</v>
      </c>
      <c r="C1229" s="51" t="s">
        <v>1149</v>
      </c>
      <c r="D1229" s="88"/>
      <c r="E1229" s="17">
        <v>348240</v>
      </c>
      <c r="F1229" s="149" t="s">
        <v>722</v>
      </c>
      <c r="G1229" s="170"/>
      <c r="H1229" s="150"/>
      <c r="I1229" s="17">
        <v>10</v>
      </c>
      <c r="J1229" s="80">
        <v>0.18</v>
      </c>
      <c r="K1229" s="87">
        <v>1.7999999999999998</v>
      </c>
    </row>
    <row r="1230" spans="2:11" x14ac:dyDescent="0.2">
      <c r="B1230" s="57" t="s">
        <v>2028</v>
      </c>
      <c r="C1230" s="51" t="s">
        <v>1149</v>
      </c>
      <c r="D1230" s="88"/>
      <c r="E1230" s="17">
        <v>362718</v>
      </c>
      <c r="F1230" s="149" t="s">
        <v>568</v>
      </c>
      <c r="G1230" s="170"/>
      <c r="H1230" s="150"/>
      <c r="I1230" s="17">
        <v>16</v>
      </c>
      <c r="J1230" s="80">
        <v>0.51</v>
      </c>
      <c r="K1230" s="87">
        <v>8.16</v>
      </c>
    </row>
    <row r="1231" spans="2:11" x14ac:dyDescent="0.2">
      <c r="B1231" s="57" t="s">
        <v>2029</v>
      </c>
      <c r="C1231" s="51" t="s">
        <v>1145</v>
      </c>
      <c r="D1231" s="88"/>
      <c r="E1231" s="17">
        <v>348558</v>
      </c>
      <c r="F1231" s="149" t="s">
        <v>434</v>
      </c>
      <c r="G1231" s="170"/>
      <c r="H1231" s="150"/>
      <c r="I1231" s="17">
        <v>6</v>
      </c>
      <c r="J1231" s="80">
        <v>0.81</v>
      </c>
      <c r="K1231" s="87">
        <v>4.8600000000000003</v>
      </c>
    </row>
    <row r="1232" spans="2:11" x14ac:dyDescent="0.2">
      <c r="B1232" s="57" t="s">
        <v>2030</v>
      </c>
      <c r="C1232" s="51" t="s">
        <v>1145</v>
      </c>
      <c r="D1232" s="88"/>
      <c r="E1232" s="17">
        <v>362720</v>
      </c>
      <c r="F1232" s="149" t="s">
        <v>527</v>
      </c>
      <c r="G1232" s="170"/>
      <c r="H1232" s="150"/>
      <c r="I1232" s="17">
        <v>18</v>
      </c>
      <c r="J1232" s="80">
        <v>0.69</v>
      </c>
      <c r="K1232" s="87">
        <v>12.419999999999998</v>
      </c>
    </row>
    <row r="1233" spans="2:11" x14ac:dyDescent="0.2">
      <c r="B1233" s="57" t="s">
        <v>2031</v>
      </c>
      <c r="C1233" s="51" t="s">
        <v>1158</v>
      </c>
      <c r="D1233" s="88"/>
      <c r="E1233" s="17">
        <v>347727</v>
      </c>
      <c r="F1233" s="149" t="s">
        <v>258</v>
      </c>
      <c r="G1233" s="170"/>
      <c r="H1233" s="150"/>
      <c r="I1233" s="17">
        <v>10</v>
      </c>
      <c r="J1233" s="80">
        <v>0.5</v>
      </c>
      <c r="K1233" s="87">
        <v>5</v>
      </c>
    </row>
    <row r="1234" spans="2:11" x14ac:dyDescent="0.2">
      <c r="B1234" s="57" t="s">
        <v>2032</v>
      </c>
      <c r="C1234" s="51" t="s">
        <v>1161</v>
      </c>
      <c r="D1234" s="88"/>
      <c r="E1234" s="17">
        <v>347589</v>
      </c>
      <c r="F1234" s="149" t="s">
        <v>551</v>
      </c>
      <c r="G1234" s="170"/>
      <c r="H1234" s="150"/>
      <c r="I1234" s="17">
        <v>24</v>
      </c>
      <c r="J1234" s="80">
        <v>0.28000000000000003</v>
      </c>
      <c r="K1234" s="87">
        <v>6.7200000000000006</v>
      </c>
    </row>
    <row r="1235" spans="2:11" x14ac:dyDescent="0.2">
      <c r="B1235" s="57" t="s">
        <v>2033</v>
      </c>
      <c r="C1235" s="51" t="s">
        <v>1147</v>
      </c>
      <c r="D1235" s="88"/>
      <c r="E1235" s="17">
        <v>348279</v>
      </c>
      <c r="F1235" s="149" t="s">
        <v>296</v>
      </c>
      <c r="G1235" s="170"/>
      <c r="H1235" s="150"/>
      <c r="I1235" s="17">
        <v>13</v>
      </c>
      <c r="J1235" s="80">
        <v>0.6</v>
      </c>
      <c r="K1235" s="87">
        <v>7.8</v>
      </c>
    </row>
    <row r="1236" spans="2:11" x14ac:dyDescent="0.2">
      <c r="B1236" s="57" t="s">
        <v>2034</v>
      </c>
      <c r="C1236" s="51" t="s">
        <v>1153</v>
      </c>
      <c r="D1236" s="88"/>
      <c r="E1236" s="17">
        <v>348563</v>
      </c>
      <c r="F1236" s="149" t="s">
        <v>413</v>
      </c>
      <c r="G1236" s="170"/>
      <c r="H1236" s="150"/>
      <c r="I1236" s="17">
        <v>19</v>
      </c>
      <c r="J1236" s="80">
        <v>0.74</v>
      </c>
      <c r="K1236" s="87">
        <v>14.06</v>
      </c>
    </row>
    <row r="1237" spans="2:11" x14ac:dyDescent="0.2">
      <c r="B1237" s="57" t="s">
        <v>2035</v>
      </c>
      <c r="C1237" s="51" t="s">
        <v>1154</v>
      </c>
      <c r="D1237" s="88"/>
      <c r="E1237" s="17">
        <v>348213</v>
      </c>
      <c r="F1237" s="149" t="s">
        <v>182</v>
      </c>
      <c r="G1237" s="170"/>
      <c r="H1237" s="150"/>
      <c r="I1237" s="17">
        <v>13</v>
      </c>
      <c r="J1237" s="80">
        <v>0.23</v>
      </c>
      <c r="K1237" s="87">
        <v>2.99</v>
      </c>
    </row>
    <row r="1238" spans="2:11" x14ac:dyDescent="0.2">
      <c r="B1238" s="57" t="s">
        <v>2036</v>
      </c>
      <c r="C1238" s="51" t="s">
        <v>1157</v>
      </c>
      <c r="D1238" s="88"/>
      <c r="E1238" s="17">
        <v>348304</v>
      </c>
      <c r="F1238" s="149" t="s">
        <v>394</v>
      </c>
      <c r="G1238" s="170"/>
      <c r="H1238" s="150"/>
      <c r="I1238" s="17">
        <v>15</v>
      </c>
      <c r="J1238" s="80">
        <v>0.35</v>
      </c>
      <c r="K1238" s="87">
        <v>5.25</v>
      </c>
    </row>
    <row r="1239" spans="2:11" x14ac:dyDescent="0.2">
      <c r="B1239" s="57" t="s">
        <v>2037</v>
      </c>
      <c r="C1239" s="51" t="s">
        <v>1147</v>
      </c>
      <c r="D1239" s="88"/>
      <c r="E1239" s="17">
        <v>347681</v>
      </c>
      <c r="F1239" s="149" t="s">
        <v>329</v>
      </c>
      <c r="G1239" s="170"/>
      <c r="H1239" s="150"/>
      <c r="I1239" s="17">
        <v>13</v>
      </c>
      <c r="J1239" s="80">
        <v>0.24</v>
      </c>
      <c r="K1239" s="87">
        <v>3.12</v>
      </c>
    </row>
    <row r="1240" spans="2:11" x14ac:dyDescent="0.2">
      <c r="B1240" s="57" t="s">
        <v>2038</v>
      </c>
      <c r="C1240" s="51" t="s">
        <v>1147</v>
      </c>
      <c r="D1240" s="88"/>
      <c r="E1240" s="17">
        <v>347868</v>
      </c>
      <c r="F1240" s="149" t="s">
        <v>120</v>
      </c>
      <c r="G1240" s="170"/>
      <c r="H1240" s="150"/>
      <c r="I1240" s="17">
        <v>17</v>
      </c>
      <c r="J1240" s="80">
        <v>0.2</v>
      </c>
      <c r="K1240" s="87">
        <v>3.4000000000000004</v>
      </c>
    </row>
    <row r="1241" spans="2:11" x14ac:dyDescent="0.2">
      <c r="B1241" s="57" t="s">
        <v>2039</v>
      </c>
      <c r="C1241" s="51" t="s">
        <v>1159</v>
      </c>
      <c r="D1241" s="88"/>
      <c r="E1241" s="17">
        <v>367840</v>
      </c>
      <c r="F1241" s="149" t="s">
        <v>732</v>
      </c>
      <c r="G1241" s="170"/>
      <c r="H1241" s="150"/>
      <c r="I1241" s="17">
        <v>28</v>
      </c>
      <c r="J1241" s="80">
        <v>0.23</v>
      </c>
      <c r="K1241" s="87">
        <v>6.44</v>
      </c>
    </row>
    <row r="1242" spans="2:11" x14ac:dyDescent="0.2">
      <c r="B1242" s="57" t="s">
        <v>2040</v>
      </c>
      <c r="C1242" s="51" t="s">
        <v>1162</v>
      </c>
      <c r="D1242" s="88"/>
      <c r="E1242" s="17">
        <v>348515</v>
      </c>
      <c r="F1242" s="149" t="s">
        <v>196</v>
      </c>
      <c r="G1242" s="170"/>
      <c r="H1242" s="150"/>
      <c r="I1242" s="17">
        <v>1</v>
      </c>
      <c r="J1242" s="80">
        <v>0.43</v>
      </c>
      <c r="K1242" s="87">
        <v>0.43</v>
      </c>
    </row>
    <row r="1243" spans="2:11" x14ac:dyDescent="0.2">
      <c r="B1243" s="57" t="s">
        <v>2041</v>
      </c>
      <c r="C1243" s="51" t="s">
        <v>1150</v>
      </c>
      <c r="D1243" s="88"/>
      <c r="E1243" s="17">
        <v>364411</v>
      </c>
      <c r="F1243" s="149" t="s">
        <v>641</v>
      </c>
      <c r="G1243" s="170"/>
      <c r="H1243" s="150"/>
      <c r="I1243" s="17">
        <v>15</v>
      </c>
      <c r="J1243" s="80">
        <v>0.17</v>
      </c>
      <c r="K1243" s="87">
        <v>2.5500000000000003</v>
      </c>
    </row>
    <row r="1244" spans="2:11" x14ac:dyDescent="0.2">
      <c r="B1244" s="57" t="s">
        <v>2042</v>
      </c>
      <c r="C1244" s="51" t="s">
        <v>1157</v>
      </c>
      <c r="D1244" s="88"/>
      <c r="E1244" s="17">
        <v>348020</v>
      </c>
      <c r="F1244" s="149" t="s">
        <v>206</v>
      </c>
      <c r="G1244" s="170"/>
      <c r="H1244" s="150"/>
      <c r="I1244" s="17">
        <v>19</v>
      </c>
      <c r="J1244" s="80">
        <v>0.34</v>
      </c>
      <c r="K1244" s="87">
        <v>6.4600000000000009</v>
      </c>
    </row>
    <row r="1245" spans="2:11" x14ac:dyDescent="0.2">
      <c r="B1245" s="57" t="s">
        <v>2043</v>
      </c>
      <c r="C1245" s="51" t="s">
        <v>1147</v>
      </c>
      <c r="D1245" s="88"/>
      <c r="E1245" s="17">
        <v>347643</v>
      </c>
      <c r="F1245" s="149" t="s">
        <v>282</v>
      </c>
      <c r="G1245" s="170"/>
      <c r="H1245" s="150"/>
      <c r="I1245" s="17">
        <v>21</v>
      </c>
      <c r="J1245" s="80">
        <v>0.73</v>
      </c>
      <c r="K1245" s="87">
        <v>15.33</v>
      </c>
    </row>
    <row r="1246" spans="2:11" x14ac:dyDescent="0.2">
      <c r="B1246" s="57" t="s">
        <v>2044</v>
      </c>
      <c r="C1246" s="51" t="s">
        <v>1148</v>
      </c>
      <c r="D1246" s="88"/>
      <c r="E1246" s="17">
        <v>348035</v>
      </c>
      <c r="F1246" s="149" t="s">
        <v>670</v>
      </c>
      <c r="G1246" s="170"/>
      <c r="H1246" s="150"/>
      <c r="I1246" s="17">
        <v>18</v>
      </c>
      <c r="J1246" s="80">
        <v>0.42</v>
      </c>
      <c r="K1246" s="87">
        <v>7.56</v>
      </c>
    </row>
    <row r="1247" spans="2:11" x14ac:dyDescent="0.2">
      <c r="B1247" s="57" t="s">
        <v>2045</v>
      </c>
      <c r="C1247" s="51" t="s">
        <v>1157</v>
      </c>
      <c r="D1247" s="88"/>
      <c r="E1247" s="17">
        <v>362702</v>
      </c>
      <c r="F1247" s="149" t="s">
        <v>489</v>
      </c>
      <c r="G1247" s="170"/>
      <c r="H1247" s="150"/>
      <c r="I1247" s="17">
        <v>14</v>
      </c>
      <c r="J1247" s="80">
        <v>0.59</v>
      </c>
      <c r="K1247" s="87">
        <v>8.26</v>
      </c>
    </row>
    <row r="1248" spans="2:11" x14ac:dyDescent="0.2">
      <c r="B1248" s="57" t="s">
        <v>2046</v>
      </c>
      <c r="C1248" s="51" t="s">
        <v>1158</v>
      </c>
      <c r="D1248" s="88"/>
      <c r="E1248" s="17">
        <v>362661</v>
      </c>
      <c r="F1248" s="149" t="s">
        <v>524</v>
      </c>
      <c r="G1248" s="170"/>
      <c r="H1248" s="150"/>
      <c r="I1248" s="17">
        <v>9</v>
      </c>
      <c r="J1248" s="80">
        <v>0.56999999999999995</v>
      </c>
      <c r="K1248" s="87">
        <v>5.13</v>
      </c>
    </row>
    <row r="1249" spans="2:11" x14ac:dyDescent="0.2">
      <c r="B1249" s="57" t="s">
        <v>2047</v>
      </c>
      <c r="C1249" s="51" t="s">
        <v>1156</v>
      </c>
      <c r="D1249" s="88"/>
      <c r="E1249" s="17">
        <v>348404</v>
      </c>
      <c r="F1249" s="149" t="s">
        <v>274</v>
      </c>
      <c r="G1249" s="170"/>
      <c r="H1249" s="150"/>
      <c r="I1249" s="17">
        <v>18</v>
      </c>
      <c r="J1249" s="80">
        <v>0.49</v>
      </c>
      <c r="K1249" s="87">
        <v>8.82</v>
      </c>
    </row>
    <row r="1250" spans="2:11" x14ac:dyDescent="0.2">
      <c r="B1250" s="57" t="s">
        <v>2048</v>
      </c>
      <c r="C1250" s="51" t="s">
        <v>1151</v>
      </c>
      <c r="D1250" s="88"/>
      <c r="E1250" s="17">
        <v>348500</v>
      </c>
      <c r="F1250" s="149" t="s">
        <v>519</v>
      </c>
      <c r="G1250" s="170"/>
      <c r="H1250" s="150"/>
      <c r="I1250" s="17">
        <v>12</v>
      </c>
      <c r="J1250" s="80">
        <v>0.54</v>
      </c>
      <c r="K1250" s="87">
        <v>6.48</v>
      </c>
    </row>
    <row r="1251" spans="2:11" x14ac:dyDescent="0.2">
      <c r="B1251" s="57" t="s">
        <v>2049</v>
      </c>
      <c r="C1251" s="51" t="s">
        <v>1157</v>
      </c>
      <c r="D1251" s="88"/>
      <c r="E1251" s="17">
        <v>348031</v>
      </c>
      <c r="F1251" s="149" t="s">
        <v>209</v>
      </c>
      <c r="G1251" s="170"/>
      <c r="H1251" s="150"/>
      <c r="I1251" s="17">
        <v>28</v>
      </c>
      <c r="J1251" s="80">
        <v>0.28999999999999998</v>
      </c>
      <c r="K1251" s="87">
        <v>8.1199999999999992</v>
      </c>
    </row>
    <row r="1252" spans="2:11" x14ac:dyDescent="0.2">
      <c r="B1252" s="57" t="s">
        <v>2050</v>
      </c>
      <c r="C1252" s="51" t="s">
        <v>1161</v>
      </c>
      <c r="D1252" s="88"/>
      <c r="E1252" s="17">
        <v>348037</v>
      </c>
      <c r="F1252" s="149" t="s">
        <v>345</v>
      </c>
      <c r="G1252" s="170"/>
      <c r="H1252" s="150"/>
      <c r="I1252" s="17">
        <v>30</v>
      </c>
      <c r="J1252" s="80">
        <v>0.67</v>
      </c>
      <c r="K1252" s="87">
        <v>20.100000000000001</v>
      </c>
    </row>
    <row r="1253" spans="2:11" x14ac:dyDescent="0.2">
      <c r="B1253" s="57" t="s">
        <v>2051</v>
      </c>
      <c r="C1253" s="51" t="s">
        <v>1146</v>
      </c>
      <c r="D1253" s="88"/>
      <c r="E1253" s="17">
        <v>348408</v>
      </c>
      <c r="F1253" s="149" t="s">
        <v>441</v>
      </c>
      <c r="G1253" s="170"/>
      <c r="H1253" s="150"/>
      <c r="I1253" s="17">
        <v>16</v>
      </c>
      <c r="J1253" s="80">
        <v>0.79</v>
      </c>
      <c r="K1253" s="87">
        <v>12.64</v>
      </c>
    </row>
    <row r="1254" spans="2:11" x14ac:dyDescent="0.2">
      <c r="B1254" s="57" t="s">
        <v>2052</v>
      </c>
      <c r="C1254" s="51" t="s">
        <v>1150</v>
      </c>
      <c r="D1254" s="88"/>
      <c r="E1254" s="17">
        <v>348355</v>
      </c>
      <c r="F1254" s="149" t="s">
        <v>567</v>
      </c>
      <c r="G1254" s="170"/>
      <c r="H1254" s="150"/>
      <c r="I1254" s="17">
        <v>15</v>
      </c>
      <c r="J1254" s="80">
        <v>0.45</v>
      </c>
      <c r="K1254" s="87">
        <v>6.75</v>
      </c>
    </row>
    <row r="1255" spans="2:11" x14ac:dyDescent="0.2">
      <c r="B1255" s="57" t="s">
        <v>2053</v>
      </c>
      <c r="C1255" s="51" t="s">
        <v>1156</v>
      </c>
      <c r="D1255" s="88"/>
      <c r="E1255" s="17">
        <v>348763</v>
      </c>
      <c r="F1255" s="149" t="s">
        <v>452</v>
      </c>
      <c r="G1255" s="170"/>
      <c r="H1255" s="150"/>
      <c r="I1255" s="17">
        <v>8</v>
      </c>
      <c r="J1255" s="80">
        <v>0.21</v>
      </c>
      <c r="K1255" s="87">
        <v>1.68</v>
      </c>
    </row>
    <row r="1256" spans="2:11" x14ac:dyDescent="0.2">
      <c r="B1256" s="57" t="s">
        <v>2054</v>
      </c>
      <c r="C1256" s="51" t="s">
        <v>1149</v>
      </c>
      <c r="D1256" s="88"/>
      <c r="E1256" s="17">
        <v>348081</v>
      </c>
      <c r="F1256" s="149" t="s">
        <v>576</v>
      </c>
      <c r="G1256" s="170"/>
      <c r="H1256" s="150"/>
      <c r="I1256" s="17">
        <v>22</v>
      </c>
      <c r="J1256" s="80">
        <v>0.14000000000000001</v>
      </c>
      <c r="K1256" s="87">
        <v>3.08</v>
      </c>
    </row>
    <row r="1257" spans="2:11" x14ac:dyDescent="0.2">
      <c r="B1257" s="57" t="s">
        <v>2055</v>
      </c>
      <c r="C1257" s="51" t="s">
        <v>1155</v>
      </c>
      <c r="D1257" s="88"/>
      <c r="E1257" s="17">
        <v>364406</v>
      </c>
      <c r="F1257" s="149" t="s">
        <v>638</v>
      </c>
      <c r="G1257" s="170"/>
      <c r="H1257" s="150"/>
      <c r="I1257" s="17">
        <v>11</v>
      </c>
      <c r="J1257" s="80">
        <v>0.31</v>
      </c>
      <c r="K1257" s="87">
        <v>3.41</v>
      </c>
    </row>
    <row r="1258" spans="2:11" x14ac:dyDescent="0.2">
      <c r="B1258" s="57" t="s">
        <v>2056</v>
      </c>
      <c r="C1258" s="51" t="s">
        <v>1144</v>
      </c>
      <c r="D1258" s="88"/>
      <c r="E1258" s="17">
        <v>348150</v>
      </c>
      <c r="F1258" s="149" t="s">
        <v>255</v>
      </c>
      <c r="G1258" s="170"/>
      <c r="H1258" s="150"/>
      <c r="I1258" s="17">
        <v>0</v>
      </c>
      <c r="J1258" s="80">
        <v>0.88</v>
      </c>
      <c r="K1258" s="87">
        <v>0</v>
      </c>
    </row>
    <row r="1259" spans="2:11" x14ac:dyDescent="0.2">
      <c r="B1259" s="57" t="s">
        <v>2057</v>
      </c>
      <c r="C1259" s="51" t="s">
        <v>1153</v>
      </c>
      <c r="D1259" s="88"/>
      <c r="E1259" s="17">
        <v>348502</v>
      </c>
      <c r="F1259" s="149" t="s">
        <v>193</v>
      </c>
      <c r="G1259" s="170"/>
      <c r="H1259" s="150"/>
      <c r="I1259" s="17">
        <v>26</v>
      </c>
      <c r="J1259" s="80">
        <v>0.75</v>
      </c>
      <c r="K1259" s="87">
        <v>19.5</v>
      </c>
    </row>
    <row r="1260" spans="2:11" x14ac:dyDescent="0.2">
      <c r="B1260" s="57" t="s">
        <v>2058</v>
      </c>
      <c r="C1260" s="51" t="s">
        <v>1160</v>
      </c>
      <c r="D1260" s="88"/>
      <c r="E1260" s="17">
        <v>348505</v>
      </c>
      <c r="F1260" s="149" t="s">
        <v>520</v>
      </c>
      <c r="G1260" s="170"/>
      <c r="H1260" s="150"/>
      <c r="I1260" s="17">
        <v>2</v>
      </c>
      <c r="J1260" s="80">
        <v>0.74</v>
      </c>
      <c r="K1260" s="87">
        <v>1.48</v>
      </c>
    </row>
    <row r="1261" spans="2:11" x14ac:dyDescent="0.2">
      <c r="B1261" s="57" t="s">
        <v>2059</v>
      </c>
      <c r="C1261" s="51" t="s">
        <v>1161</v>
      </c>
      <c r="D1261" s="88"/>
      <c r="E1261" s="17">
        <v>348635</v>
      </c>
      <c r="F1261" s="149" t="s">
        <v>227</v>
      </c>
      <c r="G1261" s="170"/>
      <c r="H1261" s="150"/>
      <c r="I1261" s="17">
        <v>28</v>
      </c>
      <c r="J1261" s="80">
        <v>0.41</v>
      </c>
      <c r="K1261" s="87">
        <v>11.479999999999999</v>
      </c>
    </row>
    <row r="1262" spans="2:11" x14ac:dyDescent="0.2">
      <c r="B1262" s="57" t="s">
        <v>2060</v>
      </c>
      <c r="C1262" s="51" t="s">
        <v>1150</v>
      </c>
      <c r="D1262" s="88"/>
      <c r="E1262" s="17">
        <v>348464</v>
      </c>
      <c r="F1262" s="149" t="s">
        <v>471</v>
      </c>
      <c r="G1262" s="170"/>
      <c r="H1262" s="150"/>
      <c r="I1262" s="17">
        <v>3</v>
      </c>
      <c r="J1262" s="80">
        <v>0.14000000000000001</v>
      </c>
      <c r="K1262" s="87">
        <v>0.42000000000000004</v>
      </c>
    </row>
    <row r="1263" spans="2:11" x14ac:dyDescent="0.2">
      <c r="B1263" s="57" t="s">
        <v>2061</v>
      </c>
      <c r="C1263" s="51" t="s">
        <v>1152</v>
      </c>
      <c r="D1263" s="88"/>
      <c r="E1263" s="17">
        <v>348162</v>
      </c>
      <c r="F1263" s="149" t="s">
        <v>284</v>
      </c>
      <c r="G1263" s="170"/>
      <c r="H1263" s="150"/>
      <c r="I1263" s="17">
        <v>6</v>
      </c>
      <c r="J1263" s="80">
        <v>0.34</v>
      </c>
      <c r="K1263" s="87">
        <v>2.04</v>
      </c>
    </row>
    <row r="1264" spans="2:11" x14ac:dyDescent="0.2">
      <c r="B1264" s="57" t="s">
        <v>2062</v>
      </c>
      <c r="C1264" s="51" t="s">
        <v>1146</v>
      </c>
      <c r="D1264" s="88"/>
      <c r="E1264" s="17">
        <v>367932</v>
      </c>
      <c r="F1264" s="149" t="s">
        <v>823</v>
      </c>
      <c r="G1264" s="170"/>
      <c r="H1264" s="150"/>
      <c r="I1264" s="17">
        <v>18</v>
      </c>
      <c r="J1264" s="80">
        <v>0.61</v>
      </c>
      <c r="K1264" s="87">
        <v>10.98</v>
      </c>
    </row>
    <row r="1265" spans="2:11" x14ac:dyDescent="0.2">
      <c r="B1265" s="57" t="s">
        <v>2063</v>
      </c>
      <c r="C1265" s="51" t="s">
        <v>1162</v>
      </c>
      <c r="D1265" s="88"/>
      <c r="E1265" s="17">
        <v>348391</v>
      </c>
      <c r="F1265" s="149" t="s">
        <v>351</v>
      </c>
      <c r="G1265" s="170"/>
      <c r="H1265" s="150"/>
      <c r="I1265" s="17">
        <v>19</v>
      </c>
      <c r="J1265" s="80">
        <v>0.28999999999999998</v>
      </c>
      <c r="K1265" s="87">
        <v>5.51</v>
      </c>
    </row>
    <row r="1266" spans="2:11" x14ac:dyDescent="0.2">
      <c r="B1266" s="57" t="s">
        <v>2064</v>
      </c>
      <c r="C1266" s="51" t="s">
        <v>1143</v>
      </c>
      <c r="D1266" s="88"/>
      <c r="E1266" s="17">
        <v>348473</v>
      </c>
      <c r="F1266" s="149" t="s">
        <v>617</v>
      </c>
      <c r="G1266" s="170"/>
      <c r="H1266" s="150"/>
      <c r="I1266" s="17">
        <v>30</v>
      </c>
      <c r="J1266" s="80">
        <v>0.78</v>
      </c>
      <c r="K1266" s="87">
        <v>23.400000000000002</v>
      </c>
    </row>
    <row r="1267" spans="2:11" x14ac:dyDescent="0.2">
      <c r="B1267" s="57" t="s">
        <v>2065</v>
      </c>
      <c r="C1267" s="51" t="s">
        <v>1157</v>
      </c>
      <c r="D1267" s="88"/>
      <c r="E1267" s="17">
        <v>362736</v>
      </c>
      <c r="F1267" s="149" t="s">
        <v>407</v>
      </c>
      <c r="G1267" s="170"/>
      <c r="H1267" s="150"/>
      <c r="I1267" s="17">
        <v>9</v>
      </c>
      <c r="J1267" s="80">
        <v>0.86</v>
      </c>
      <c r="K1267" s="87">
        <v>7.74</v>
      </c>
    </row>
    <row r="1268" spans="2:11" x14ac:dyDescent="0.2">
      <c r="B1268" s="57" t="s">
        <v>2066</v>
      </c>
      <c r="C1268" s="51" t="s">
        <v>1156</v>
      </c>
      <c r="D1268" s="88"/>
      <c r="E1268" s="17">
        <v>348413</v>
      </c>
      <c r="F1268" s="149" t="s">
        <v>276</v>
      </c>
      <c r="G1268" s="170"/>
      <c r="H1268" s="150"/>
      <c r="I1268" s="17">
        <v>17</v>
      </c>
      <c r="J1268" s="80">
        <v>0.82</v>
      </c>
      <c r="K1268" s="87">
        <v>13.94</v>
      </c>
    </row>
    <row r="1269" spans="2:11" x14ac:dyDescent="0.2">
      <c r="B1269" s="57" t="s">
        <v>2067</v>
      </c>
      <c r="C1269" s="51" t="s">
        <v>1156</v>
      </c>
      <c r="D1269" s="88"/>
      <c r="E1269" s="17">
        <v>348141</v>
      </c>
      <c r="F1269" s="149" t="s">
        <v>128</v>
      </c>
      <c r="G1269" s="170"/>
      <c r="H1269" s="150"/>
      <c r="I1269" s="17">
        <v>7</v>
      </c>
      <c r="J1269" s="80">
        <v>0.35</v>
      </c>
      <c r="K1269" s="87">
        <v>2.4499999999999997</v>
      </c>
    </row>
    <row r="1270" spans="2:11" x14ac:dyDescent="0.2">
      <c r="B1270" s="57" t="s">
        <v>2068</v>
      </c>
      <c r="C1270" s="51" t="s">
        <v>1146</v>
      </c>
      <c r="D1270" s="88"/>
      <c r="E1270" s="17">
        <v>348334</v>
      </c>
      <c r="F1270" s="149" t="s">
        <v>593</v>
      </c>
      <c r="G1270" s="170"/>
      <c r="H1270" s="150"/>
      <c r="I1270" s="17">
        <v>7</v>
      </c>
      <c r="J1270" s="80">
        <v>0.11</v>
      </c>
      <c r="K1270" s="87">
        <v>0.77</v>
      </c>
    </row>
    <row r="1271" spans="2:11" x14ac:dyDescent="0.2">
      <c r="B1271" s="57" t="s">
        <v>2069</v>
      </c>
      <c r="C1271" s="51" t="s">
        <v>1153</v>
      </c>
      <c r="D1271" s="88"/>
      <c r="E1271" s="17">
        <v>348047</v>
      </c>
      <c r="F1271" s="149" t="s">
        <v>583</v>
      </c>
      <c r="G1271" s="170"/>
      <c r="H1271" s="150"/>
      <c r="I1271" s="17">
        <v>22</v>
      </c>
      <c r="J1271" s="80">
        <v>0.1</v>
      </c>
      <c r="K1271" s="87">
        <v>2.2000000000000002</v>
      </c>
    </row>
    <row r="1272" spans="2:11" x14ac:dyDescent="0.2">
      <c r="B1272" s="57" t="s">
        <v>2070</v>
      </c>
      <c r="C1272" s="51" t="s">
        <v>1157</v>
      </c>
      <c r="D1272" s="88"/>
      <c r="E1272" s="17">
        <v>348141</v>
      </c>
      <c r="F1272" s="149" t="s">
        <v>128</v>
      </c>
      <c r="G1272" s="170"/>
      <c r="H1272" s="150"/>
      <c r="I1272" s="17">
        <v>15</v>
      </c>
      <c r="J1272" s="80">
        <v>0.35</v>
      </c>
      <c r="K1272" s="87">
        <v>5.25</v>
      </c>
    </row>
    <row r="1273" spans="2:11" x14ac:dyDescent="0.2">
      <c r="B1273" s="57" t="s">
        <v>2071</v>
      </c>
      <c r="C1273" s="51" t="s">
        <v>1143</v>
      </c>
      <c r="D1273" s="88"/>
      <c r="E1273" s="17">
        <v>367773</v>
      </c>
      <c r="F1273" s="149" t="s">
        <v>774</v>
      </c>
      <c r="G1273" s="170"/>
      <c r="H1273" s="150"/>
      <c r="I1273" s="17">
        <v>13</v>
      </c>
      <c r="J1273" s="80">
        <v>0.72</v>
      </c>
      <c r="K1273" s="87">
        <v>9.36</v>
      </c>
    </row>
    <row r="1274" spans="2:11" x14ac:dyDescent="0.2">
      <c r="B1274" s="57" t="s">
        <v>2072</v>
      </c>
      <c r="C1274" s="51" t="s">
        <v>1162</v>
      </c>
      <c r="D1274" s="88"/>
      <c r="E1274" s="17">
        <v>347858</v>
      </c>
      <c r="F1274" s="149" t="s">
        <v>132</v>
      </c>
      <c r="G1274" s="170"/>
      <c r="H1274" s="150"/>
      <c r="I1274" s="17">
        <v>7</v>
      </c>
      <c r="J1274" s="80">
        <v>0.62</v>
      </c>
      <c r="K1274" s="87">
        <v>4.34</v>
      </c>
    </row>
    <row r="1275" spans="2:11" x14ac:dyDescent="0.2">
      <c r="B1275" s="57" t="s">
        <v>2073</v>
      </c>
      <c r="C1275" s="51" t="s">
        <v>1150</v>
      </c>
      <c r="D1275" s="88"/>
      <c r="E1275" s="17">
        <v>348120</v>
      </c>
      <c r="F1275" s="149" t="s">
        <v>588</v>
      </c>
      <c r="G1275" s="170"/>
      <c r="H1275" s="150"/>
      <c r="I1275" s="17">
        <v>20</v>
      </c>
      <c r="J1275" s="80">
        <v>0.26</v>
      </c>
      <c r="K1275" s="87">
        <v>5.2</v>
      </c>
    </row>
    <row r="1276" spans="2:11" x14ac:dyDescent="0.2">
      <c r="B1276" s="57" t="s">
        <v>2074</v>
      </c>
      <c r="C1276" s="51" t="s">
        <v>1158</v>
      </c>
      <c r="D1276" s="88"/>
      <c r="E1276" s="17">
        <v>348630</v>
      </c>
      <c r="F1276" s="149" t="s">
        <v>226</v>
      </c>
      <c r="G1276" s="170"/>
      <c r="H1276" s="150"/>
      <c r="I1276" s="17">
        <v>26</v>
      </c>
      <c r="J1276" s="80">
        <v>0.37</v>
      </c>
      <c r="K1276" s="87">
        <v>9.6199999999999992</v>
      </c>
    </row>
    <row r="1277" spans="2:11" x14ac:dyDescent="0.2">
      <c r="B1277" s="57" t="s">
        <v>2075</v>
      </c>
      <c r="C1277" s="51" t="s">
        <v>1143</v>
      </c>
      <c r="D1277" s="88"/>
      <c r="E1277" s="17">
        <v>348538</v>
      </c>
      <c r="F1277" s="149" t="s">
        <v>224</v>
      </c>
      <c r="G1277" s="170"/>
      <c r="H1277" s="150"/>
      <c r="I1277" s="17">
        <v>6</v>
      </c>
      <c r="J1277" s="80">
        <v>0.28999999999999998</v>
      </c>
      <c r="K1277" s="87">
        <v>1.7399999999999998</v>
      </c>
    </row>
    <row r="1278" spans="2:11" x14ac:dyDescent="0.2">
      <c r="B1278" s="57" t="s">
        <v>2076</v>
      </c>
      <c r="C1278" s="51" t="s">
        <v>1153</v>
      </c>
      <c r="D1278" s="88"/>
      <c r="E1278" s="17">
        <v>367834</v>
      </c>
      <c r="F1278" s="149" t="s">
        <v>808</v>
      </c>
      <c r="G1278" s="170"/>
      <c r="H1278" s="150"/>
      <c r="I1278" s="17">
        <v>22</v>
      </c>
      <c r="J1278" s="80">
        <v>0.77</v>
      </c>
      <c r="K1278" s="87">
        <v>16.940000000000001</v>
      </c>
    </row>
    <row r="1279" spans="2:11" x14ac:dyDescent="0.2">
      <c r="B1279" s="57" t="s">
        <v>2077</v>
      </c>
      <c r="C1279" s="51" t="s">
        <v>1157</v>
      </c>
      <c r="D1279" s="88"/>
      <c r="E1279" s="17">
        <v>367798</v>
      </c>
      <c r="F1279" s="149" t="s">
        <v>788</v>
      </c>
      <c r="G1279" s="170"/>
      <c r="H1279" s="150"/>
      <c r="I1279" s="17">
        <v>14</v>
      </c>
      <c r="J1279" s="80">
        <v>0.63</v>
      </c>
      <c r="K1279" s="87">
        <v>8.82</v>
      </c>
    </row>
    <row r="1280" spans="2:11" x14ac:dyDescent="0.2">
      <c r="B1280" s="57" t="s">
        <v>2078</v>
      </c>
      <c r="C1280" s="51" t="s">
        <v>1146</v>
      </c>
      <c r="D1280" s="88"/>
      <c r="E1280" s="17">
        <v>348396</v>
      </c>
      <c r="F1280" s="149" t="s">
        <v>110</v>
      </c>
      <c r="G1280" s="170"/>
      <c r="H1280" s="150"/>
      <c r="I1280" s="17">
        <v>5</v>
      </c>
      <c r="J1280" s="80">
        <v>0.32</v>
      </c>
      <c r="K1280" s="87">
        <v>1.6</v>
      </c>
    </row>
    <row r="1281" spans="2:11" x14ac:dyDescent="0.2">
      <c r="B1281" s="57" t="s">
        <v>2079</v>
      </c>
      <c r="C1281" s="51" t="s">
        <v>1159</v>
      </c>
      <c r="D1281" s="88"/>
      <c r="E1281" s="17">
        <v>348563</v>
      </c>
      <c r="F1281" s="149" t="s">
        <v>413</v>
      </c>
      <c r="G1281" s="170"/>
      <c r="H1281" s="150"/>
      <c r="I1281" s="17">
        <v>27</v>
      </c>
      <c r="J1281" s="80">
        <v>0.74</v>
      </c>
      <c r="K1281" s="87">
        <v>19.98</v>
      </c>
    </row>
    <row r="1282" spans="2:11" x14ac:dyDescent="0.2">
      <c r="B1282" s="57" t="s">
        <v>2080</v>
      </c>
      <c r="C1282" s="51" t="s">
        <v>1155</v>
      </c>
      <c r="D1282" s="88"/>
      <c r="E1282" s="17">
        <v>353547</v>
      </c>
      <c r="F1282" s="149" t="s">
        <v>193</v>
      </c>
      <c r="G1282" s="170"/>
      <c r="H1282" s="150"/>
      <c r="I1282" s="17">
        <v>28</v>
      </c>
      <c r="J1282" s="80">
        <v>0.68</v>
      </c>
      <c r="K1282" s="87">
        <v>19.040000000000003</v>
      </c>
    </row>
    <row r="1283" spans="2:11" x14ac:dyDescent="0.2">
      <c r="B1283" s="57" t="s">
        <v>2081</v>
      </c>
      <c r="C1283" s="51" t="s">
        <v>1150</v>
      </c>
      <c r="D1283" s="88"/>
      <c r="E1283" s="17">
        <v>348653</v>
      </c>
      <c r="F1283" s="149" t="s">
        <v>669</v>
      </c>
      <c r="G1283" s="170"/>
      <c r="H1283" s="150"/>
      <c r="I1283" s="17">
        <v>25</v>
      </c>
      <c r="J1283" s="80">
        <v>0.72</v>
      </c>
      <c r="K1283" s="87">
        <v>18</v>
      </c>
    </row>
    <row r="1284" spans="2:11" x14ac:dyDescent="0.2">
      <c r="B1284" s="57" t="s">
        <v>2082</v>
      </c>
      <c r="C1284" s="51" t="s">
        <v>1160</v>
      </c>
      <c r="D1284" s="88"/>
      <c r="E1284" s="17">
        <v>368004</v>
      </c>
      <c r="F1284" s="149" t="s">
        <v>783</v>
      </c>
      <c r="G1284" s="170"/>
      <c r="H1284" s="150"/>
      <c r="I1284" s="17">
        <v>18</v>
      </c>
      <c r="J1284" s="80">
        <v>0.49</v>
      </c>
      <c r="K1284" s="87">
        <v>8.82</v>
      </c>
    </row>
    <row r="1285" spans="2:11" x14ac:dyDescent="0.2">
      <c r="B1285" s="57" t="s">
        <v>2083</v>
      </c>
      <c r="C1285" s="51" t="s">
        <v>1148</v>
      </c>
      <c r="D1285" s="88"/>
      <c r="E1285" s="17">
        <v>348252</v>
      </c>
      <c r="F1285" s="149" t="s">
        <v>95</v>
      </c>
      <c r="G1285" s="170"/>
      <c r="H1285" s="150"/>
      <c r="I1285" s="17">
        <v>3</v>
      </c>
      <c r="J1285" s="80">
        <v>0.76</v>
      </c>
      <c r="K1285" s="87">
        <v>2.2800000000000002</v>
      </c>
    </row>
    <row r="1286" spans="2:11" x14ac:dyDescent="0.2">
      <c r="B1286" s="57" t="s">
        <v>2084</v>
      </c>
      <c r="C1286" s="51" t="s">
        <v>1151</v>
      </c>
      <c r="D1286" s="88"/>
      <c r="E1286" s="17">
        <v>348196</v>
      </c>
      <c r="F1286" s="149" t="s">
        <v>160</v>
      </c>
      <c r="G1286" s="170"/>
      <c r="H1286" s="150"/>
      <c r="I1286" s="17">
        <v>1</v>
      </c>
      <c r="J1286" s="80">
        <v>0.26</v>
      </c>
      <c r="K1286" s="87">
        <v>0.26</v>
      </c>
    </row>
    <row r="1287" spans="2:11" x14ac:dyDescent="0.2">
      <c r="B1287" s="57" t="s">
        <v>2085</v>
      </c>
      <c r="C1287" s="51" t="s">
        <v>1144</v>
      </c>
      <c r="D1287" s="88"/>
      <c r="E1287" s="17">
        <v>347582</v>
      </c>
      <c r="F1287" s="149" t="s">
        <v>644</v>
      </c>
      <c r="G1287" s="170"/>
      <c r="H1287" s="150"/>
      <c r="I1287" s="17">
        <v>26</v>
      </c>
      <c r="J1287" s="80">
        <v>0.12</v>
      </c>
      <c r="K1287" s="87">
        <v>3.12</v>
      </c>
    </row>
    <row r="1288" spans="2:11" x14ac:dyDescent="0.2">
      <c r="B1288" s="57" t="s">
        <v>2086</v>
      </c>
      <c r="C1288" s="51" t="s">
        <v>1147</v>
      </c>
      <c r="D1288" s="88"/>
      <c r="E1288" s="17">
        <v>368042</v>
      </c>
      <c r="F1288" s="149" t="s">
        <v>136</v>
      </c>
      <c r="G1288" s="170"/>
      <c r="H1288" s="150"/>
      <c r="I1288" s="17">
        <v>18</v>
      </c>
      <c r="J1288" s="80">
        <v>0.77</v>
      </c>
      <c r="K1288" s="87">
        <v>13.86</v>
      </c>
    </row>
    <row r="1289" spans="2:11" x14ac:dyDescent="0.2">
      <c r="B1289" s="57" t="s">
        <v>2087</v>
      </c>
      <c r="C1289" s="51" t="s">
        <v>1160</v>
      </c>
      <c r="D1289" s="88"/>
      <c r="E1289" s="17">
        <v>348458</v>
      </c>
      <c r="F1289" s="149" t="s">
        <v>654</v>
      </c>
      <c r="G1289" s="170"/>
      <c r="H1289" s="150"/>
      <c r="I1289" s="17">
        <v>7</v>
      </c>
      <c r="J1289" s="80">
        <v>0.33</v>
      </c>
      <c r="K1289" s="87">
        <v>2.31</v>
      </c>
    </row>
    <row r="1290" spans="2:11" x14ac:dyDescent="0.2">
      <c r="B1290" s="57" t="s">
        <v>2088</v>
      </c>
      <c r="C1290" s="51" t="s">
        <v>1155</v>
      </c>
      <c r="D1290" s="88"/>
      <c r="E1290" s="17">
        <v>348243</v>
      </c>
      <c r="F1290" s="149" t="s">
        <v>62</v>
      </c>
      <c r="G1290" s="170"/>
      <c r="H1290" s="150"/>
      <c r="I1290" s="17">
        <v>1</v>
      </c>
      <c r="J1290" s="80">
        <v>0.28000000000000003</v>
      </c>
      <c r="K1290" s="87">
        <v>0.28000000000000003</v>
      </c>
    </row>
    <row r="1291" spans="2:11" x14ac:dyDescent="0.2">
      <c r="B1291" s="57" t="s">
        <v>2089</v>
      </c>
      <c r="C1291" s="51" t="s">
        <v>1144</v>
      </c>
      <c r="D1291" s="88"/>
      <c r="E1291" s="17">
        <v>367979</v>
      </c>
      <c r="F1291" s="149" t="s">
        <v>786</v>
      </c>
      <c r="G1291" s="170"/>
      <c r="H1291" s="150"/>
      <c r="I1291" s="17">
        <v>20</v>
      </c>
      <c r="J1291" s="80">
        <v>0.32</v>
      </c>
      <c r="K1291" s="87">
        <v>6.4</v>
      </c>
    </row>
    <row r="1292" spans="2:11" x14ac:dyDescent="0.2">
      <c r="B1292" s="57" t="s">
        <v>2090</v>
      </c>
      <c r="C1292" s="51" t="s">
        <v>1161</v>
      </c>
      <c r="D1292" s="88"/>
      <c r="E1292" s="17">
        <v>348604</v>
      </c>
      <c r="F1292" s="149" t="s">
        <v>433</v>
      </c>
      <c r="G1292" s="170"/>
      <c r="H1292" s="150"/>
      <c r="I1292" s="17">
        <v>29</v>
      </c>
      <c r="J1292" s="80">
        <v>0.33</v>
      </c>
      <c r="K1292" s="87">
        <v>9.57</v>
      </c>
    </row>
    <row r="1293" spans="2:11" x14ac:dyDescent="0.2">
      <c r="B1293" s="57" t="s">
        <v>2091</v>
      </c>
      <c r="C1293" s="51" t="s">
        <v>1161</v>
      </c>
      <c r="D1293" s="88"/>
      <c r="E1293" s="17">
        <v>348529</v>
      </c>
      <c r="F1293" s="149" t="s">
        <v>438</v>
      </c>
      <c r="G1293" s="170"/>
      <c r="H1293" s="150"/>
      <c r="I1293" s="17">
        <v>15</v>
      </c>
      <c r="J1293" s="80">
        <v>0.73</v>
      </c>
      <c r="K1293" s="87">
        <v>10.95</v>
      </c>
    </row>
    <row r="1294" spans="2:11" x14ac:dyDescent="0.2">
      <c r="B1294" s="57" t="s">
        <v>2092</v>
      </c>
      <c r="C1294" s="51" t="s">
        <v>1150</v>
      </c>
      <c r="D1294" s="88"/>
      <c r="E1294" s="17">
        <v>348538</v>
      </c>
      <c r="F1294" s="149" t="s">
        <v>224</v>
      </c>
      <c r="G1294" s="170"/>
      <c r="H1294" s="150"/>
      <c r="I1294" s="17">
        <v>11</v>
      </c>
      <c r="J1294" s="80">
        <v>0.28999999999999998</v>
      </c>
      <c r="K1294" s="87">
        <v>3.19</v>
      </c>
    </row>
    <row r="1295" spans="2:11" x14ac:dyDescent="0.2">
      <c r="B1295" s="57" t="s">
        <v>2093</v>
      </c>
      <c r="C1295" s="51" t="s">
        <v>1153</v>
      </c>
      <c r="D1295" s="88"/>
      <c r="E1295" s="17">
        <v>348265</v>
      </c>
      <c r="F1295" s="149" t="s">
        <v>318</v>
      </c>
      <c r="G1295" s="170"/>
      <c r="H1295" s="150"/>
      <c r="I1295" s="17">
        <v>6</v>
      </c>
      <c r="J1295" s="80">
        <v>0.87</v>
      </c>
      <c r="K1295" s="87">
        <v>5.22</v>
      </c>
    </row>
    <row r="1296" spans="2:11" x14ac:dyDescent="0.2">
      <c r="B1296" s="57" t="s">
        <v>2094</v>
      </c>
      <c r="C1296" s="51" t="s">
        <v>1147</v>
      </c>
      <c r="D1296" s="88"/>
      <c r="E1296" s="17">
        <v>347756</v>
      </c>
      <c r="F1296" s="149" t="s">
        <v>467</v>
      </c>
      <c r="G1296" s="170"/>
      <c r="H1296" s="150"/>
      <c r="I1296" s="17">
        <v>10</v>
      </c>
      <c r="J1296" s="80">
        <v>0.73</v>
      </c>
      <c r="K1296" s="87">
        <v>7.3</v>
      </c>
    </row>
    <row r="1297" spans="2:11" x14ac:dyDescent="0.2">
      <c r="B1297" s="57" t="s">
        <v>2095</v>
      </c>
      <c r="C1297" s="51" t="s">
        <v>1152</v>
      </c>
      <c r="D1297" s="88"/>
      <c r="E1297" s="17">
        <v>366741</v>
      </c>
      <c r="F1297" s="149" t="s">
        <v>754</v>
      </c>
      <c r="G1297" s="170"/>
      <c r="H1297" s="150"/>
      <c r="I1297" s="17">
        <v>17</v>
      </c>
      <c r="J1297" s="80">
        <v>0.1</v>
      </c>
      <c r="K1297" s="87">
        <v>1.7000000000000002</v>
      </c>
    </row>
    <row r="1298" spans="2:11" x14ac:dyDescent="0.2">
      <c r="B1298" s="57" t="s">
        <v>2096</v>
      </c>
      <c r="C1298" s="51" t="s">
        <v>1155</v>
      </c>
      <c r="D1298" s="88"/>
      <c r="E1298" s="17">
        <v>353543</v>
      </c>
      <c r="F1298" s="149" t="s">
        <v>544</v>
      </c>
      <c r="G1298" s="170"/>
      <c r="H1298" s="150"/>
      <c r="I1298" s="17">
        <v>8</v>
      </c>
      <c r="J1298" s="80">
        <v>0.81</v>
      </c>
      <c r="K1298" s="87">
        <v>6.48</v>
      </c>
    </row>
    <row r="1299" spans="2:11" x14ac:dyDescent="0.2">
      <c r="B1299" s="57" t="s">
        <v>2097</v>
      </c>
      <c r="C1299" s="51" t="s">
        <v>1155</v>
      </c>
      <c r="D1299" s="88"/>
      <c r="E1299" s="17">
        <v>348524</v>
      </c>
      <c r="F1299" s="149" t="s">
        <v>105</v>
      </c>
      <c r="G1299" s="170"/>
      <c r="H1299" s="150"/>
      <c r="I1299" s="17">
        <v>30</v>
      </c>
      <c r="J1299" s="80">
        <v>0.14000000000000001</v>
      </c>
      <c r="K1299" s="87">
        <v>4.2</v>
      </c>
    </row>
    <row r="1300" spans="2:11" x14ac:dyDescent="0.2">
      <c r="B1300" s="57" t="s">
        <v>2098</v>
      </c>
      <c r="C1300" s="51" t="s">
        <v>1146</v>
      </c>
      <c r="D1300" s="88"/>
      <c r="E1300" s="17">
        <v>348298</v>
      </c>
      <c r="F1300" s="149" t="s">
        <v>113</v>
      </c>
      <c r="G1300" s="170"/>
      <c r="H1300" s="150"/>
      <c r="I1300" s="17">
        <v>10</v>
      </c>
      <c r="J1300" s="80">
        <v>0.83</v>
      </c>
      <c r="K1300" s="87">
        <v>8.2999999999999989</v>
      </c>
    </row>
    <row r="1301" spans="2:11" x14ac:dyDescent="0.2">
      <c r="B1301" s="57" t="s">
        <v>2099</v>
      </c>
      <c r="C1301" s="51" t="s">
        <v>1162</v>
      </c>
      <c r="D1301" s="88"/>
      <c r="E1301" s="17">
        <v>348226</v>
      </c>
      <c r="F1301" s="149" t="s">
        <v>184</v>
      </c>
      <c r="G1301" s="170"/>
      <c r="H1301" s="150"/>
      <c r="I1301" s="17">
        <v>28</v>
      </c>
      <c r="J1301" s="80">
        <v>0.87</v>
      </c>
      <c r="K1301" s="87">
        <v>24.36</v>
      </c>
    </row>
    <row r="1302" spans="2:11" x14ac:dyDescent="0.2">
      <c r="B1302" s="57" t="s">
        <v>2100</v>
      </c>
      <c r="C1302" s="51" t="s">
        <v>1149</v>
      </c>
      <c r="D1302" s="88"/>
      <c r="E1302" s="17">
        <v>348417</v>
      </c>
      <c r="F1302" s="149" t="s">
        <v>429</v>
      </c>
      <c r="G1302" s="170"/>
      <c r="H1302" s="150"/>
      <c r="I1302" s="17">
        <v>10</v>
      </c>
      <c r="J1302" s="80">
        <v>0.63</v>
      </c>
      <c r="K1302" s="87">
        <v>6.3</v>
      </c>
    </row>
    <row r="1303" spans="2:11" x14ac:dyDescent="0.2">
      <c r="B1303" s="57" t="s">
        <v>2101</v>
      </c>
      <c r="C1303" s="51" t="s">
        <v>1147</v>
      </c>
      <c r="D1303" s="88"/>
      <c r="E1303" s="17">
        <v>367979</v>
      </c>
      <c r="F1303" s="149" t="s">
        <v>786</v>
      </c>
      <c r="G1303" s="170"/>
      <c r="H1303" s="150"/>
      <c r="I1303" s="17">
        <v>24</v>
      </c>
      <c r="J1303" s="80">
        <v>0.32</v>
      </c>
      <c r="K1303" s="87">
        <v>7.68</v>
      </c>
    </row>
    <row r="1304" spans="2:11" x14ac:dyDescent="0.2">
      <c r="B1304" s="57" t="s">
        <v>2102</v>
      </c>
      <c r="C1304" s="51" t="s">
        <v>1151</v>
      </c>
      <c r="D1304" s="88"/>
      <c r="E1304" s="17">
        <v>348182</v>
      </c>
      <c r="F1304" s="149" t="s">
        <v>241</v>
      </c>
      <c r="G1304" s="170"/>
      <c r="H1304" s="150"/>
      <c r="I1304" s="17">
        <v>4</v>
      </c>
      <c r="J1304" s="80">
        <v>0.21</v>
      </c>
      <c r="K1304" s="87">
        <v>0.84</v>
      </c>
    </row>
    <row r="1305" spans="2:11" x14ac:dyDescent="0.2">
      <c r="B1305" s="57" t="s">
        <v>2103</v>
      </c>
      <c r="C1305" s="51" t="s">
        <v>1154</v>
      </c>
      <c r="D1305" s="88"/>
      <c r="E1305" s="17">
        <v>348776</v>
      </c>
      <c r="F1305" s="149" t="s">
        <v>425</v>
      </c>
      <c r="G1305" s="170"/>
      <c r="H1305" s="150"/>
      <c r="I1305" s="17">
        <v>18</v>
      </c>
      <c r="J1305" s="80">
        <v>0.47</v>
      </c>
      <c r="K1305" s="87">
        <v>8.4599999999999991</v>
      </c>
    </row>
    <row r="1306" spans="2:11" x14ac:dyDescent="0.2">
      <c r="B1306" s="57" t="s">
        <v>2104</v>
      </c>
      <c r="C1306" s="51" t="s">
        <v>1156</v>
      </c>
      <c r="D1306" s="88"/>
      <c r="E1306" s="17">
        <v>348115</v>
      </c>
      <c r="F1306" s="149" t="s">
        <v>590</v>
      </c>
      <c r="G1306" s="170"/>
      <c r="H1306" s="150"/>
      <c r="I1306" s="17">
        <v>22</v>
      </c>
      <c r="J1306" s="80">
        <v>0.88</v>
      </c>
      <c r="K1306" s="87">
        <v>19.36</v>
      </c>
    </row>
    <row r="1307" spans="2:11" x14ac:dyDescent="0.2">
      <c r="B1307" s="57" t="s">
        <v>2105</v>
      </c>
      <c r="C1307" s="51" t="s">
        <v>1143</v>
      </c>
      <c r="D1307" s="88"/>
      <c r="E1307" s="17">
        <v>348253</v>
      </c>
      <c r="F1307" s="149" t="s">
        <v>95</v>
      </c>
      <c r="G1307" s="170"/>
      <c r="H1307" s="150"/>
      <c r="I1307" s="17">
        <v>15</v>
      </c>
      <c r="J1307" s="80">
        <v>0.74</v>
      </c>
      <c r="K1307" s="87">
        <v>11.1</v>
      </c>
    </row>
    <row r="1308" spans="2:11" x14ac:dyDescent="0.2">
      <c r="B1308" s="57" t="s">
        <v>2106</v>
      </c>
      <c r="C1308" s="51" t="s">
        <v>1160</v>
      </c>
      <c r="D1308" s="88"/>
      <c r="E1308" s="17">
        <v>362712</v>
      </c>
      <c r="F1308" s="149" t="s">
        <v>462</v>
      </c>
      <c r="G1308" s="170"/>
      <c r="H1308" s="150"/>
      <c r="I1308" s="17">
        <v>19</v>
      </c>
      <c r="J1308" s="80">
        <v>0.51</v>
      </c>
      <c r="K1308" s="87">
        <v>9.69</v>
      </c>
    </row>
    <row r="1309" spans="2:11" x14ac:dyDescent="0.2">
      <c r="B1309" s="57" t="s">
        <v>2107</v>
      </c>
      <c r="C1309" s="51" t="s">
        <v>1161</v>
      </c>
      <c r="D1309" s="88"/>
      <c r="E1309" s="17">
        <v>347762</v>
      </c>
      <c r="F1309" s="149" t="s">
        <v>156</v>
      </c>
      <c r="G1309" s="170"/>
      <c r="H1309" s="150"/>
      <c r="I1309" s="17">
        <v>7</v>
      </c>
      <c r="J1309" s="80">
        <v>0.37</v>
      </c>
      <c r="K1309" s="87">
        <v>2.59</v>
      </c>
    </row>
    <row r="1310" spans="2:11" x14ac:dyDescent="0.2">
      <c r="B1310" s="57" t="s">
        <v>2108</v>
      </c>
      <c r="C1310" s="51" t="s">
        <v>1160</v>
      </c>
      <c r="D1310" s="88"/>
      <c r="E1310" s="17">
        <v>348562</v>
      </c>
      <c r="F1310" s="149" t="s">
        <v>509</v>
      </c>
      <c r="G1310" s="170"/>
      <c r="H1310" s="150"/>
      <c r="I1310" s="17">
        <v>3</v>
      </c>
      <c r="J1310" s="80">
        <v>0.36</v>
      </c>
      <c r="K1310" s="87">
        <v>1.08</v>
      </c>
    </row>
    <row r="1311" spans="2:11" x14ac:dyDescent="0.2">
      <c r="B1311" s="57" t="s">
        <v>2109</v>
      </c>
      <c r="C1311" s="51" t="s">
        <v>1161</v>
      </c>
      <c r="D1311" s="88"/>
      <c r="E1311" s="17">
        <v>348223</v>
      </c>
      <c r="F1311" s="149" t="s">
        <v>150</v>
      </c>
      <c r="G1311" s="170"/>
      <c r="H1311" s="150"/>
      <c r="I1311" s="17">
        <v>23</v>
      </c>
      <c r="J1311" s="80">
        <v>0.66</v>
      </c>
      <c r="K1311" s="87">
        <v>15.180000000000001</v>
      </c>
    </row>
    <row r="1312" spans="2:11" x14ac:dyDescent="0.2">
      <c r="B1312" s="57" t="s">
        <v>2110</v>
      </c>
      <c r="C1312" s="51" t="s">
        <v>1155</v>
      </c>
      <c r="D1312" s="88"/>
      <c r="E1312" s="17">
        <v>348235</v>
      </c>
      <c r="F1312" s="149" t="s">
        <v>375</v>
      </c>
      <c r="G1312" s="170"/>
      <c r="H1312" s="150"/>
      <c r="I1312" s="17">
        <v>27</v>
      </c>
      <c r="J1312" s="80">
        <v>0.5</v>
      </c>
      <c r="K1312" s="87">
        <v>13.5</v>
      </c>
    </row>
    <row r="1313" spans="2:11" x14ac:dyDescent="0.2">
      <c r="B1313" s="57" t="s">
        <v>2111</v>
      </c>
      <c r="C1313" s="51" t="s">
        <v>1158</v>
      </c>
      <c r="D1313" s="88"/>
      <c r="E1313" s="17">
        <v>366744</v>
      </c>
      <c r="F1313" s="149" t="s">
        <v>194</v>
      </c>
      <c r="G1313" s="170"/>
      <c r="H1313" s="150"/>
      <c r="I1313" s="17">
        <v>14</v>
      </c>
      <c r="J1313" s="80">
        <v>0.12</v>
      </c>
      <c r="K1313" s="87">
        <v>1.68</v>
      </c>
    </row>
    <row r="1314" spans="2:11" x14ac:dyDescent="0.2">
      <c r="B1314" s="57" t="s">
        <v>2112</v>
      </c>
      <c r="C1314" s="51" t="s">
        <v>1145</v>
      </c>
      <c r="D1314" s="88"/>
      <c r="E1314" s="17">
        <v>362803</v>
      </c>
      <c r="F1314" s="149" t="s">
        <v>490</v>
      </c>
      <c r="G1314" s="170"/>
      <c r="H1314" s="150"/>
      <c r="I1314" s="17">
        <v>17</v>
      </c>
      <c r="J1314" s="80">
        <v>0.75</v>
      </c>
      <c r="K1314" s="87">
        <v>12.75</v>
      </c>
    </row>
    <row r="1315" spans="2:11" x14ac:dyDescent="0.2">
      <c r="B1315" s="57" t="s">
        <v>2113</v>
      </c>
      <c r="C1315" s="51" t="s">
        <v>1147</v>
      </c>
      <c r="D1315" s="88"/>
      <c r="E1315" s="17">
        <v>347644</v>
      </c>
      <c r="F1315" s="149" t="s">
        <v>235</v>
      </c>
      <c r="G1315" s="170"/>
      <c r="H1315" s="150"/>
      <c r="I1315" s="17">
        <v>29</v>
      </c>
      <c r="J1315" s="80">
        <v>0.12</v>
      </c>
      <c r="K1315" s="87">
        <v>3.48</v>
      </c>
    </row>
    <row r="1316" spans="2:11" x14ac:dyDescent="0.2">
      <c r="B1316" s="57" t="s">
        <v>2114</v>
      </c>
      <c r="C1316" s="51" t="s">
        <v>1155</v>
      </c>
      <c r="D1316" s="88"/>
      <c r="E1316" s="17">
        <v>348480</v>
      </c>
      <c r="F1316" s="149" t="s">
        <v>476</v>
      </c>
      <c r="G1316" s="170"/>
      <c r="H1316" s="150"/>
      <c r="I1316" s="17">
        <v>16</v>
      </c>
      <c r="J1316" s="80">
        <v>0.68</v>
      </c>
      <c r="K1316" s="87">
        <v>10.88</v>
      </c>
    </row>
    <row r="1317" spans="2:11" x14ac:dyDescent="0.2">
      <c r="B1317" s="57" t="s">
        <v>2115</v>
      </c>
      <c r="C1317" s="51" t="s">
        <v>1153</v>
      </c>
      <c r="D1317" s="88"/>
      <c r="E1317" s="17">
        <v>348803</v>
      </c>
      <c r="F1317" s="149" t="s">
        <v>508</v>
      </c>
      <c r="G1317" s="170"/>
      <c r="H1317" s="150"/>
      <c r="I1317" s="17">
        <v>26</v>
      </c>
      <c r="J1317" s="80">
        <v>0.56000000000000005</v>
      </c>
      <c r="K1317" s="87">
        <v>14.560000000000002</v>
      </c>
    </row>
    <row r="1318" spans="2:11" x14ac:dyDescent="0.2">
      <c r="B1318" s="57" t="s">
        <v>2116</v>
      </c>
      <c r="C1318" s="51" t="s">
        <v>1158</v>
      </c>
      <c r="D1318" s="88"/>
      <c r="E1318" s="17">
        <v>347744</v>
      </c>
      <c r="F1318" s="149" t="s">
        <v>386</v>
      </c>
      <c r="G1318" s="170"/>
      <c r="H1318" s="150"/>
      <c r="I1318" s="17">
        <v>10</v>
      </c>
      <c r="J1318" s="80">
        <v>0.43</v>
      </c>
      <c r="K1318" s="87">
        <v>4.3</v>
      </c>
    </row>
    <row r="1319" spans="2:11" x14ac:dyDescent="0.2">
      <c r="B1319" s="57" t="s">
        <v>2117</v>
      </c>
      <c r="C1319" s="51" t="s">
        <v>1157</v>
      </c>
      <c r="D1319" s="88"/>
      <c r="E1319" s="17">
        <v>347745</v>
      </c>
      <c r="F1319" s="149" t="s">
        <v>386</v>
      </c>
      <c r="G1319" s="170"/>
      <c r="H1319" s="150"/>
      <c r="I1319" s="17">
        <v>3</v>
      </c>
      <c r="J1319" s="80">
        <v>0.68</v>
      </c>
      <c r="K1319" s="87">
        <v>2.04</v>
      </c>
    </row>
    <row r="1320" spans="2:11" x14ac:dyDescent="0.2">
      <c r="B1320" s="57" t="s">
        <v>2118</v>
      </c>
      <c r="C1320" s="51" t="s">
        <v>1143</v>
      </c>
      <c r="D1320" s="88"/>
      <c r="E1320" s="17">
        <v>348145</v>
      </c>
      <c r="F1320" s="149" t="s">
        <v>389</v>
      </c>
      <c r="G1320" s="170"/>
      <c r="H1320" s="150"/>
      <c r="I1320" s="17">
        <v>27</v>
      </c>
      <c r="J1320" s="80">
        <v>0.84</v>
      </c>
      <c r="K1320" s="87">
        <v>22.68</v>
      </c>
    </row>
    <row r="1321" spans="2:11" x14ac:dyDescent="0.2">
      <c r="B1321" s="57" t="s">
        <v>2119</v>
      </c>
      <c r="C1321" s="51" t="s">
        <v>1147</v>
      </c>
      <c r="D1321" s="88"/>
      <c r="E1321" s="17">
        <v>347684</v>
      </c>
      <c r="F1321" s="149" t="s">
        <v>631</v>
      </c>
      <c r="G1321" s="170"/>
      <c r="H1321" s="150"/>
      <c r="I1321" s="17">
        <v>13</v>
      </c>
      <c r="J1321" s="80">
        <v>0.32</v>
      </c>
      <c r="K1321" s="87">
        <v>4.16</v>
      </c>
    </row>
    <row r="1322" spans="2:11" x14ac:dyDescent="0.2">
      <c r="B1322" s="57" t="s">
        <v>2120</v>
      </c>
      <c r="C1322" s="51" t="s">
        <v>1151</v>
      </c>
      <c r="D1322" s="88"/>
      <c r="E1322" s="17">
        <v>368075</v>
      </c>
      <c r="F1322" s="149" t="s">
        <v>856</v>
      </c>
      <c r="G1322" s="170"/>
      <c r="H1322" s="150"/>
      <c r="I1322" s="17">
        <v>13</v>
      </c>
      <c r="J1322" s="80">
        <v>0.32</v>
      </c>
      <c r="K1322" s="87">
        <v>4.16</v>
      </c>
    </row>
    <row r="1323" spans="2:11" x14ac:dyDescent="0.2">
      <c r="B1323" s="57" t="s">
        <v>2121</v>
      </c>
      <c r="C1323" s="51" t="s">
        <v>1143</v>
      </c>
      <c r="D1323" s="88"/>
      <c r="E1323" s="17">
        <v>347742</v>
      </c>
      <c r="F1323" s="149" t="s">
        <v>463</v>
      </c>
      <c r="G1323" s="170"/>
      <c r="H1323" s="150"/>
      <c r="I1323" s="17">
        <v>18</v>
      </c>
      <c r="J1323" s="80">
        <v>0.21</v>
      </c>
      <c r="K1323" s="87">
        <v>3.78</v>
      </c>
    </row>
    <row r="1324" spans="2:11" x14ac:dyDescent="0.2">
      <c r="B1324" s="57" t="s">
        <v>2122</v>
      </c>
      <c r="C1324" s="51" t="s">
        <v>1143</v>
      </c>
      <c r="D1324" s="88"/>
      <c r="E1324" s="17">
        <v>367857</v>
      </c>
      <c r="F1324" s="149" t="s">
        <v>731</v>
      </c>
      <c r="G1324" s="170"/>
      <c r="H1324" s="150"/>
      <c r="I1324" s="17">
        <v>22</v>
      </c>
      <c r="J1324" s="80">
        <v>0.36</v>
      </c>
      <c r="K1324" s="87">
        <v>7.92</v>
      </c>
    </row>
    <row r="1325" spans="2:11" x14ac:dyDescent="0.2">
      <c r="B1325" s="57" t="s">
        <v>2123</v>
      </c>
      <c r="C1325" s="51" t="s">
        <v>1155</v>
      </c>
      <c r="D1325" s="88"/>
      <c r="E1325" s="17">
        <v>348617</v>
      </c>
      <c r="F1325" s="149" t="s">
        <v>697</v>
      </c>
      <c r="G1325" s="170"/>
      <c r="H1325" s="150"/>
      <c r="I1325" s="17">
        <v>23</v>
      </c>
      <c r="J1325" s="80">
        <v>0.49</v>
      </c>
      <c r="K1325" s="87">
        <v>11.27</v>
      </c>
    </row>
    <row r="1326" spans="2:11" x14ac:dyDescent="0.2">
      <c r="B1326" s="57" t="s">
        <v>2124</v>
      </c>
      <c r="C1326" s="51" t="s">
        <v>1143</v>
      </c>
      <c r="D1326" s="88"/>
      <c r="E1326" s="17">
        <v>347830</v>
      </c>
      <c r="F1326" s="149" t="s">
        <v>210</v>
      </c>
      <c r="G1326" s="170"/>
      <c r="H1326" s="150"/>
      <c r="I1326" s="17">
        <v>0</v>
      </c>
      <c r="J1326" s="80">
        <v>0.43</v>
      </c>
      <c r="K1326" s="87">
        <v>0</v>
      </c>
    </row>
    <row r="1327" spans="2:11" x14ac:dyDescent="0.2">
      <c r="B1327" s="57" t="s">
        <v>2125</v>
      </c>
      <c r="C1327" s="51" t="s">
        <v>1150</v>
      </c>
      <c r="D1327" s="88"/>
      <c r="E1327" s="17">
        <v>348603</v>
      </c>
      <c r="F1327" s="149" t="s">
        <v>448</v>
      </c>
      <c r="G1327" s="170"/>
      <c r="H1327" s="150"/>
      <c r="I1327" s="17">
        <v>23</v>
      </c>
      <c r="J1327" s="80">
        <v>0.82</v>
      </c>
      <c r="K1327" s="87">
        <v>18.86</v>
      </c>
    </row>
    <row r="1328" spans="2:11" x14ac:dyDescent="0.2">
      <c r="B1328" s="57" t="s">
        <v>2126</v>
      </c>
      <c r="C1328" s="51" t="s">
        <v>1149</v>
      </c>
      <c r="D1328" s="88"/>
      <c r="E1328" s="17">
        <v>348653</v>
      </c>
      <c r="F1328" s="149" t="s">
        <v>669</v>
      </c>
      <c r="G1328" s="170"/>
      <c r="H1328" s="150"/>
      <c r="I1328" s="17">
        <v>25</v>
      </c>
      <c r="J1328" s="80">
        <v>0.72</v>
      </c>
      <c r="K1328" s="87">
        <v>18</v>
      </c>
    </row>
    <row r="1329" spans="2:11" x14ac:dyDescent="0.2">
      <c r="B1329" s="57" t="s">
        <v>2127</v>
      </c>
      <c r="C1329" s="51" t="s">
        <v>1143</v>
      </c>
      <c r="D1329" s="88"/>
      <c r="E1329" s="17">
        <v>347828</v>
      </c>
      <c r="F1329" s="149" t="s">
        <v>738</v>
      </c>
      <c r="G1329" s="170"/>
      <c r="H1329" s="150"/>
      <c r="I1329" s="17">
        <v>26</v>
      </c>
      <c r="J1329" s="80">
        <v>0.49</v>
      </c>
      <c r="K1329" s="87">
        <v>12.74</v>
      </c>
    </row>
    <row r="1330" spans="2:11" x14ac:dyDescent="0.2">
      <c r="B1330" s="57" t="s">
        <v>2128</v>
      </c>
      <c r="C1330" s="51" t="s">
        <v>1158</v>
      </c>
      <c r="D1330" s="88"/>
      <c r="E1330" s="17">
        <v>347592</v>
      </c>
      <c r="F1330" s="149" t="s">
        <v>533</v>
      </c>
      <c r="G1330" s="170"/>
      <c r="H1330" s="150"/>
      <c r="I1330" s="17">
        <v>24</v>
      </c>
      <c r="J1330" s="80">
        <v>0.41</v>
      </c>
      <c r="K1330" s="87">
        <v>9.84</v>
      </c>
    </row>
    <row r="1331" spans="2:11" x14ac:dyDescent="0.2">
      <c r="B1331" s="57" t="s">
        <v>2129</v>
      </c>
      <c r="C1331" s="51" t="s">
        <v>1145</v>
      </c>
      <c r="D1331" s="88"/>
      <c r="E1331" s="17">
        <v>347741</v>
      </c>
      <c r="F1331" s="149" t="s">
        <v>463</v>
      </c>
      <c r="G1331" s="170"/>
      <c r="H1331" s="150"/>
      <c r="I1331" s="17">
        <v>11</v>
      </c>
      <c r="J1331" s="80">
        <v>0.56000000000000005</v>
      </c>
      <c r="K1331" s="87">
        <v>6.16</v>
      </c>
    </row>
    <row r="1332" spans="2:11" x14ac:dyDescent="0.2">
      <c r="B1332" s="57" t="s">
        <v>2130</v>
      </c>
      <c r="C1332" s="51" t="s">
        <v>1146</v>
      </c>
      <c r="D1332" s="88"/>
      <c r="E1332" s="17">
        <v>348229</v>
      </c>
      <c r="F1332" s="149" t="s">
        <v>152</v>
      </c>
      <c r="G1332" s="170"/>
      <c r="H1332" s="150"/>
      <c r="I1332" s="17">
        <v>20</v>
      </c>
      <c r="J1332" s="80">
        <v>0.16</v>
      </c>
      <c r="K1332" s="87">
        <v>3.2</v>
      </c>
    </row>
    <row r="1333" spans="2:11" x14ac:dyDescent="0.2">
      <c r="B1333" s="57" t="s">
        <v>2131</v>
      </c>
      <c r="C1333" s="51" t="s">
        <v>1146</v>
      </c>
      <c r="D1333" s="88"/>
      <c r="E1333" s="17">
        <v>348145</v>
      </c>
      <c r="F1333" s="149" t="s">
        <v>389</v>
      </c>
      <c r="G1333" s="170"/>
      <c r="H1333" s="150"/>
      <c r="I1333" s="17">
        <v>10</v>
      </c>
      <c r="J1333" s="80">
        <v>0.84</v>
      </c>
      <c r="K1333" s="87">
        <v>8.4</v>
      </c>
    </row>
    <row r="1334" spans="2:11" x14ac:dyDescent="0.2">
      <c r="B1334" s="57" t="s">
        <v>2132</v>
      </c>
      <c r="C1334" s="51" t="s">
        <v>1157</v>
      </c>
      <c r="D1334" s="88"/>
      <c r="E1334" s="17">
        <v>348498</v>
      </c>
      <c r="F1334" s="149" t="s">
        <v>518</v>
      </c>
      <c r="G1334" s="170"/>
      <c r="H1334" s="150"/>
      <c r="I1334" s="17">
        <v>23</v>
      </c>
      <c r="J1334" s="80">
        <v>0.71</v>
      </c>
      <c r="K1334" s="87">
        <v>16.329999999999998</v>
      </c>
    </row>
    <row r="1336" spans="2:11" x14ac:dyDescent="0.2">
      <c r="B1336" s="23" t="s">
        <v>1112</v>
      </c>
    </row>
    <row r="1338" spans="2:11" ht="24" x14ac:dyDescent="0.2">
      <c r="B1338" s="167" t="s">
        <v>1113</v>
      </c>
      <c r="C1338" s="168"/>
      <c r="D1338" s="22" t="s">
        <v>1140</v>
      </c>
      <c r="E1338" s="22" t="s">
        <v>1142</v>
      </c>
      <c r="F1338" s="22" t="s">
        <v>1141</v>
      </c>
    </row>
    <row r="1339" spans="2:11" x14ac:dyDescent="0.2">
      <c r="B1339" s="149" t="s">
        <v>1143</v>
      </c>
      <c r="C1339" s="150"/>
      <c r="D1339" s="89">
        <v>77</v>
      </c>
      <c r="E1339" s="89">
        <f>SUMIFS($K$1218:$K$1334,$C$1218:$C$1334,$B1339)</f>
        <v>113.12</v>
      </c>
      <c r="F1339" s="83">
        <f t="shared" ref="F1339:F1357" si="48">IFERROR(E1339/D1339,0)</f>
        <v>1.4690909090909092</v>
      </c>
    </row>
    <row r="1340" spans="2:11" x14ac:dyDescent="0.2">
      <c r="B1340" s="149" t="s">
        <v>1144</v>
      </c>
      <c r="C1340" s="150"/>
      <c r="D1340" s="89">
        <v>107</v>
      </c>
      <c r="E1340" s="89">
        <f t="shared" ref="E1340:E1358" si="49">SUMIFS($K$1218:$K$1334,$C$1218:$C$1334,$B1340)</f>
        <v>9.52</v>
      </c>
      <c r="F1340" s="83">
        <f t="shared" si="48"/>
        <v>8.8971962616822428E-2</v>
      </c>
    </row>
    <row r="1341" spans="2:11" x14ac:dyDescent="0.2">
      <c r="B1341" s="149" t="s">
        <v>1145</v>
      </c>
      <c r="C1341" s="150"/>
      <c r="D1341" s="89">
        <v>88</v>
      </c>
      <c r="E1341" s="89">
        <f t="shared" si="49"/>
        <v>36.19</v>
      </c>
      <c r="F1341" s="83">
        <f t="shared" si="48"/>
        <v>0.41124999999999995</v>
      </c>
    </row>
    <row r="1342" spans="2:11" x14ac:dyDescent="0.2">
      <c r="B1342" s="149" t="s">
        <v>1146</v>
      </c>
      <c r="C1342" s="150"/>
      <c r="D1342" s="89">
        <v>82</v>
      </c>
      <c r="E1342" s="89">
        <f t="shared" si="49"/>
        <v>45.89</v>
      </c>
      <c r="F1342" s="83">
        <f t="shared" si="48"/>
        <v>0.55963414634146347</v>
      </c>
    </row>
    <row r="1343" spans="2:11" x14ac:dyDescent="0.2">
      <c r="B1343" s="149" t="s">
        <v>1147</v>
      </c>
      <c r="C1343" s="150"/>
      <c r="D1343" s="89">
        <v>111</v>
      </c>
      <c r="E1343" s="89">
        <f t="shared" si="49"/>
        <v>70.19</v>
      </c>
      <c r="F1343" s="83">
        <f t="shared" si="48"/>
        <v>0.63234234234234232</v>
      </c>
    </row>
    <row r="1344" spans="2:11" x14ac:dyDescent="0.2">
      <c r="B1344" s="149" t="s">
        <v>1148</v>
      </c>
      <c r="C1344" s="150"/>
      <c r="D1344" s="89">
        <v>87</v>
      </c>
      <c r="E1344" s="89">
        <f t="shared" si="49"/>
        <v>9.84</v>
      </c>
      <c r="F1344" s="83">
        <f t="shared" si="48"/>
        <v>0.11310344827586206</v>
      </c>
    </row>
    <row r="1345" spans="2:6" x14ac:dyDescent="0.2">
      <c r="B1345" s="149" t="s">
        <v>1149</v>
      </c>
      <c r="C1345" s="150"/>
      <c r="D1345" s="89">
        <v>66</v>
      </c>
      <c r="E1345" s="89">
        <f t="shared" si="49"/>
        <v>37.340000000000003</v>
      </c>
      <c r="F1345" s="83">
        <f t="shared" si="48"/>
        <v>0.56575757575757579</v>
      </c>
    </row>
    <row r="1346" spans="2:6" x14ac:dyDescent="0.2">
      <c r="B1346" s="149" t="s">
        <v>1150</v>
      </c>
      <c r="C1346" s="150"/>
      <c r="D1346" s="89">
        <v>62</v>
      </c>
      <c r="E1346" s="89">
        <f t="shared" si="49"/>
        <v>54.97</v>
      </c>
      <c r="F1346" s="83">
        <f t="shared" si="48"/>
        <v>0.88661290322580644</v>
      </c>
    </row>
    <row r="1347" spans="2:6" x14ac:dyDescent="0.2">
      <c r="B1347" s="149" t="s">
        <v>1151</v>
      </c>
      <c r="C1347" s="150"/>
      <c r="D1347" s="89">
        <v>99</v>
      </c>
      <c r="E1347" s="89">
        <f t="shared" si="49"/>
        <v>11.74</v>
      </c>
      <c r="F1347" s="83">
        <f t="shared" si="48"/>
        <v>0.11858585858585859</v>
      </c>
    </row>
    <row r="1348" spans="2:6" x14ac:dyDescent="0.2">
      <c r="B1348" s="149" t="s">
        <v>1152</v>
      </c>
      <c r="C1348" s="150"/>
      <c r="D1348" s="89">
        <v>119</v>
      </c>
      <c r="E1348" s="89">
        <f t="shared" si="49"/>
        <v>3.74</v>
      </c>
      <c r="F1348" s="83">
        <f t="shared" si="48"/>
        <v>3.1428571428571431E-2</v>
      </c>
    </row>
    <row r="1349" spans="2:6" x14ac:dyDescent="0.2">
      <c r="B1349" s="149" t="s">
        <v>1153</v>
      </c>
      <c r="C1349" s="150"/>
      <c r="D1349" s="89">
        <v>117</v>
      </c>
      <c r="E1349" s="89">
        <f t="shared" si="49"/>
        <v>94.320000000000007</v>
      </c>
      <c r="F1349" s="83">
        <f t="shared" si="48"/>
        <v>0.80615384615384622</v>
      </c>
    </row>
    <row r="1350" spans="2:6" x14ac:dyDescent="0.2">
      <c r="B1350" s="149" t="s">
        <v>1154</v>
      </c>
      <c r="C1350" s="150"/>
      <c r="D1350" s="89">
        <v>75</v>
      </c>
      <c r="E1350" s="89">
        <f t="shared" si="49"/>
        <v>12.149999999999999</v>
      </c>
      <c r="F1350" s="83">
        <f t="shared" si="48"/>
        <v>0.16199999999999998</v>
      </c>
    </row>
    <row r="1351" spans="2:6" x14ac:dyDescent="0.2">
      <c r="B1351" s="149" t="s">
        <v>1155</v>
      </c>
      <c r="C1351" s="150"/>
      <c r="D1351" s="89">
        <v>76</v>
      </c>
      <c r="E1351" s="89">
        <f t="shared" si="49"/>
        <v>69.06</v>
      </c>
      <c r="F1351" s="83">
        <f t="shared" si="48"/>
        <v>0.90868421052631587</v>
      </c>
    </row>
    <row r="1352" spans="2:6" x14ac:dyDescent="0.2">
      <c r="B1352" s="149" t="s">
        <v>1156</v>
      </c>
      <c r="C1352" s="150"/>
      <c r="D1352" s="89">
        <v>103</v>
      </c>
      <c r="E1352" s="89">
        <f t="shared" si="49"/>
        <v>93.06</v>
      </c>
      <c r="F1352" s="83">
        <f t="shared" si="48"/>
        <v>0.90349514563106803</v>
      </c>
    </row>
    <row r="1353" spans="2:6" x14ac:dyDescent="0.2">
      <c r="B1353" s="149" t="s">
        <v>1157</v>
      </c>
      <c r="C1353" s="150"/>
      <c r="D1353" s="89">
        <v>113</v>
      </c>
      <c r="E1353" s="89">
        <f t="shared" si="49"/>
        <v>86.13</v>
      </c>
      <c r="F1353" s="83">
        <f t="shared" si="48"/>
        <v>0.76221238938053093</v>
      </c>
    </row>
    <row r="1354" spans="2:6" x14ac:dyDescent="0.2">
      <c r="B1354" s="149" t="s">
        <v>1158</v>
      </c>
      <c r="C1354" s="150"/>
      <c r="D1354" s="89">
        <v>119</v>
      </c>
      <c r="E1354" s="89">
        <f t="shared" si="49"/>
        <v>43.36999999999999</v>
      </c>
      <c r="F1354" s="83">
        <f t="shared" si="48"/>
        <v>0.36445378151260494</v>
      </c>
    </row>
    <row r="1355" spans="2:6" x14ac:dyDescent="0.2">
      <c r="B1355" s="149" t="s">
        <v>1159</v>
      </c>
      <c r="C1355" s="150"/>
      <c r="D1355" s="89">
        <v>70</v>
      </c>
      <c r="E1355" s="89">
        <f t="shared" si="49"/>
        <v>26.42</v>
      </c>
      <c r="F1355" s="83">
        <f t="shared" si="48"/>
        <v>0.37742857142857145</v>
      </c>
    </row>
    <row r="1356" spans="2:6" x14ac:dyDescent="0.2">
      <c r="B1356" s="149" t="s">
        <v>1160</v>
      </c>
      <c r="C1356" s="150"/>
      <c r="D1356" s="89">
        <v>62</v>
      </c>
      <c r="E1356" s="89">
        <f t="shared" si="49"/>
        <v>23.380000000000003</v>
      </c>
      <c r="F1356" s="83">
        <f t="shared" si="48"/>
        <v>0.37709677419354842</v>
      </c>
    </row>
    <row r="1357" spans="2:6" x14ac:dyDescent="0.2">
      <c r="B1357" s="149" t="s">
        <v>1161</v>
      </c>
      <c r="C1357" s="150"/>
      <c r="D1357" s="89">
        <v>119</v>
      </c>
      <c r="E1357" s="89">
        <f t="shared" si="49"/>
        <v>76.59</v>
      </c>
      <c r="F1357" s="83">
        <f t="shared" si="48"/>
        <v>0.64361344537815124</v>
      </c>
    </row>
    <row r="1358" spans="2:6" x14ac:dyDescent="0.2">
      <c r="B1358" s="149" t="s">
        <v>1162</v>
      </c>
      <c r="C1358" s="150"/>
      <c r="D1358" s="89">
        <v>57</v>
      </c>
      <c r="E1358" s="89">
        <f t="shared" si="49"/>
        <v>34.64</v>
      </c>
      <c r="F1358" s="83">
        <f>IFERROR(E1358/D1358,0)</f>
        <v>0.60771929824561399</v>
      </c>
    </row>
    <row r="1360" spans="2:6" x14ac:dyDescent="0.2">
      <c r="C1360" s="46" t="s">
        <v>1111</v>
      </c>
      <c r="D1360" s="138">
        <f>SUM(D1339:D1359)</f>
        <v>1809</v>
      </c>
      <c r="E1360" s="138">
        <f>SUM(E1339:E1359)</f>
        <v>951.65999999999985</v>
      </c>
      <c r="F1360" s="82">
        <f>IFERROR(E1360/D1360,0)</f>
        <v>0.5260696517412935</v>
      </c>
    </row>
    <row r="1362" spans="2:11" x14ac:dyDescent="0.2">
      <c r="B1362" s="64" t="s">
        <v>1173</v>
      </c>
    </row>
    <row r="1364" spans="2:11" x14ac:dyDescent="0.2">
      <c r="B1364" s="72" t="s">
        <v>1139</v>
      </c>
      <c r="C1364" s="167" t="s">
        <v>1038</v>
      </c>
      <c r="D1364" s="168"/>
      <c r="E1364" s="72" t="s">
        <v>1311</v>
      </c>
      <c r="F1364" s="167" t="s">
        <v>1027</v>
      </c>
      <c r="G1364" s="169"/>
      <c r="H1364" s="168"/>
      <c r="I1364" s="72" t="s">
        <v>1169</v>
      </c>
      <c r="J1364" s="72" t="s">
        <v>1170</v>
      </c>
      <c r="K1364" s="86" t="s">
        <v>1171</v>
      </c>
    </row>
    <row r="1365" spans="2:11" x14ac:dyDescent="0.2">
      <c r="B1365" s="57" t="s">
        <v>2133</v>
      </c>
      <c r="C1365" s="51" t="s">
        <v>1154</v>
      </c>
      <c r="D1365" s="88"/>
      <c r="E1365" s="17">
        <v>367840</v>
      </c>
      <c r="F1365" s="149" t="s">
        <v>732</v>
      </c>
      <c r="G1365" s="170"/>
      <c r="H1365" s="150"/>
      <c r="I1365" s="17">
        <v>6</v>
      </c>
      <c r="J1365" s="80">
        <v>0.23</v>
      </c>
      <c r="K1365" s="87">
        <v>1.3800000000000001</v>
      </c>
    </row>
    <row r="1366" spans="2:11" x14ac:dyDescent="0.2">
      <c r="B1366" s="57" t="s">
        <v>2134</v>
      </c>
      <c r="C1366" s="51" t="s">
        <v>1158</v>
      </c>
      <c r="D1366" s="88"/>
      <c r="E1366" s="17">
        <v>362728</v>
      </c>
      <c r="F1366" s="149" t="s">
        <v>812</v>
      </c>
      <c r="G1366" s="170"/>
      <c r="H1366" s="150"/>
      <c r="I1366" s="17">
        <v>19</v>
      </c>
      <c r="J1366" s="80">
        <v>0.62</v>
      </c>
      <c r="K1366" s="87">
        <v>11.78</v>
      </c>
    </row>
    <row r="1367" spans="2:11" x14ac:dyDescent="0.2">
      <c r="B1367" s="57" t="s">
        <v>2135</v>
      </c>
      <c r="C1367" s="51" t="s">
        <v>1157</v>
      </c>
      <c r="D1367" s="88"/>
      <c r="E1367" s="17">
        <v>367951</v>
      </c>
      <c r="F1367" s="149" t="s">
        <v>806</v>
      </c>
      <c r="G1367" s="170"/>
      <c r="H1367" s="150"/>
      <c r="I1367" s="17">
        <v>17</v>
      </c>
      <c r="J1367" s="80">
        <v>0.11</v>
      </c>
      <c r="K1367" s="87">
        <v>1.87</v>
      </c>
    </row>
    <row r="1368" spans="2:11" x14ac:dyDescent="0.2">
      <c r="B1368" s="57" t="s">
        <v>2136</v>
      </c>
      <c r="C1368" s="51" t="s">
        <v>1149</v>
      </c>
      <c r="D1368" s="88"/>
      <c r="E1368" s="17">
        <v>348431</v>
      </c>
      <c r="F1368" s="149" t="s">
        <v>155</v>
      </c>
      <c r="G1368" s="170"/>
      <c r="H1368" s="150"/>
      <c r="I1368" s="17">
        <v>25</v>
      </c>
      <c r="J1368" s="80">
        <v>0.21</v>
      </c>
      <c r="K1368" s="87">
        <v>5.25</v>
      </c>
    </row>
    <row r="1369" spans="2:11" x14ac:dyDescent="0.2">
      <c r="B1369" s="57" t="s">
        <v>2137</v>
      </c>
      <c r="C1369" s="51" t="s">
        <v>1151</v>
      </c>
      <c r="D1369" s="88"/>
      <c r="E1369" s="17">
        <v>347953</v>
      </c>
      <c r="F1369" s="149" t="s">
        <v>205</v>
      </c>
      <c r="G1369" s="170"/>
      <c r="H1369" s="150"/>
      <c r="I1369" s="17">
        <v>17</v>
      </c>
      <c r="J1369" s="80">
        <v>0.72</v>
      </c>
      <c r="K1369" s="87">
        <v>12.24</v>
      </c>
    </row>
    <row r="1370" spans="2:11" x14ac:dyDescent="0.2">
      <c r="B1370" s="57" t="s">
        <v>2138</v>
      </c>
      <c r="C1370" s="51" t="s">
        <v>1151</v>
      </c>
      <c r="D1370" s="88"/>
      <c r="E1370" s="17">
        <v>347581</v>
      </c>
      <c r="F1370" s="149" t="s">
        <v>404</v>
      </c>
      <c r="G1370" s="170"/>
      <c r="H1370" s="150"/>
      <c r="I1370" s="17">
        <v>7</v>
      </c>
      <c r="J1370" s="80">
        <v>0.12</v>
      </c>
      <c r="K1370" s="87">
        <v>0.84</v>
      </c>
    </row>
    <row r="1371" spans="2:11" x14ac:dyDescent="0.2">
      <c r="B1371" s="57" t="s">
        <v>2139</v>
      </c>
      <c r="C1371" s="51" t="s">
        <v>1145</v>
      </c>
      <c r="D1371" s="88"/>
      <c r="E1371" s="17">
        <v>348532</v>
      </c>
      <c r="F1371" s="149" t="s">
        <v>200</v>
      </c>
      <c r="G1371" s="170"/>
      <c r="H1371" s="150"/>
      <c r="I1371" s="17">
        <v>4</v>
      </c>
      <c r="J1371" s="80">
        <v>0.49</v>
      </c>
      <c r="K1371" s="87">
        <v>1.96</v>
      </c>
    </row>
    <row r="1372" spans="2:11" x14ac:dyDescent="0.2">
      <c r="B1372" s="57" t="s">
        <v>2140</v>
      </c>
      <c r="C1372" s="51" t="s">
        <v>1145</v>
      </c>
      <c r="D1372" s="88"/>
      <c r="E1372" s="17">
        <v>348803</v>
      </c>
      <c r="F1372" s="149" t="s">
        <v>508</v>
      </c>
      <c r="G1372" s="170"/>
      <c r="H1372" s="150"/>
      <c r="I1372" s="17">
        <v>17</v>
      </c>
      <c r="J1372" s="80">
        <v>0.56000000000000005</v>
      </c>
      <c r="K1372" s="87">
        <v>9.5200000000000014</v>
      </c>
    </row>
    <row r="1373" spans="2:11" x14ac:dyDescent="0.2">
      <c r="B1373" s="57" t="s">
        <v>2141</v>
      </c>
      <c r="C1373" s="51" t="s">
        <v>1152</v>
      </c>
      <c r="D1373" s="88"/>
      <c r="E1373" s="17">
        <v>348401</v>
      </c>
      <c r="F1373" s="149" t="s">
        <v>720</v>
      </c>
      <c r="G1373" s="170"/>
      <c r="H1373" s="150"/>
      <c r="I1373" s="17">
        <v>11</v>
      </c>
      <c r="J1373" s="80">
        <v>0.15</v>
      </c>
      <c r="K1373" s="87">
        <v>1.65</v>
      </c>
    </row>
    <row r="1374" spans="2:11" x14ac:dyDescent="0.2">
      <c r="B1374" s="57" t="s">
        <v>2142</v>
      </c>
      <c r="C1374" s="51" t="s">
        <v>1158</v>
      </c>
      <c r="D1374" s="88"/>
      <c r="E1374" s="17">
        <v>348134</v>
      </c>
      <c r="F1374" s="149" t="s">
        <v>85</v>
      </c>
      <c r="G1374" s="170"/>
      <c r="H1374" s="150"/>
      <c r="I1374" s="17">
        <v>22</v>
      </c>
      <c r="J1374" s="80">
        <v>0.35</v>
      </c>
      <c r="K1374" s="87">
        <v>7.6999999999999993</v>
      </c>
    </row>
    <row r="1375" spans="2:11" x14ac:dyDescent="0.2">
      <c r="B1375" s="57" t="s">
        <v>2143</v>
      </c>
      <c r="C1375" s="51" t="s">
        <v>1157</v>
      </c>
      <c r="D1375" s="88"/>
      <c r="E1375" s="17">
        <v>347978</v>
      </c>
      <c r="F1375" s="149" t="s">
        <v>252</v>
      </c>
      <c r="G1375" s="170"/>
      <c r="H1375" s="150"/>
      <c r="I1375" s="17">
        <v>23</v>
      </c>
      <c r="J1375" s="80">
        <v>0.35</v>
      </c>
      <c r="K1375" s="87">
        <v>8.0499999999999989</v>
      </c>
    </row>
    <row r="1376" spans="2:11" x14ac:dyDescent="0.2">
      <c r="B1376" s="57" t="s">
        <v>2144</v>
      </c>
      <c r="C1376" s="51" t="s">
        <v>1155</v>
      </c>
      <c r="D1376" s="88"/>
      <c r="E1376" s="17">
        <v>362708</v>
      </c>
      <c r="F1376" s="149" t="s">
        <v>532</v>
      </c>
      <c r="G1376" s="170"/>
      <c r="H1376" s="150"/>
      <c r="I1376" s="17">
        <v>20</v>
      </c>
      <c r="J1376" s="80">
        <v>0.24</v>
      </c>
      <c r="K1376" s="87">
        <v>4.8</v>
      </c>
    </row>
    <row r="1377" spans="2:11" x14ac:dyDescent="0.2">
      <c r="B1377" s="57" t="s">
        <v>2145</v>
      </c>
      <c r="C1377" s="51" t="s">
        <v>1152</v>
      </c>
      <c r="D1377" s="88"/>
      <c r="E1377" s="17">
        <v>347989</v>
      </c>
      <c r="F1377" s="149" t="s">
        <v>253</v>
      </c>
      <c r="G1377" s="170"/>
      <c r="H1377" s="150"/>
      <c r="I1377" s="17">
        <v>16</v>
      </c>
      <c r="J1377" s="80">
        <v>0.15</v>
      </c>
      <c r="K1377" s="87">
        <v>2.4</v>
      </c>
    </row>
    <row r="1378" spans="2:11" x14ac:dyDescent="0.2">
      <c r="B1378" s="57" t="s">
        <v>2146</v>
      </c>
      <c r="C1378" s="51" t="s">
        <v>1162</v>
      </c>
      <c r="D1378" s="88"/>
      <c r="E1378" s="17">
        <v>364202</v>
      </c>
      <c r="F1378" s="149" t="s">
        <v>605</v>
      </c>
      <c r="G1378" s="170"/>
      <c r="H1378" s="150"/>
      <c r="I1378" s="17">
        <v>22</v>
      </c>
      <c r="J1378" s="80">
        <v>0.74</v>
      </c>
      <c r="K1378" s="87">
        <v>16.28</v>
      </c>
    </row>
    <row r="1379" spans="2:11" x14ac:dyDescent="0.2">
      <c r="B1379" s="57" t="s">
        <v>2147</v>
      </c>
      <c r="C1379" s="51" t="s">
        <v>1162</v>
      </c>
      <c r="D1379" s="88"/>
      <c r="E1379" s="17">
        <v>348594</v>
      </c>
      <c r="F1379" s="149" t="s">
        <v>496</v>
      </c>
      <c r="G1379" s="170"/>
      <c r="H1379" s="150"/>
      <c r="I1379" s="17">
        <v>6</v>
      </c>
      <c r="J1379" s="80">
        <v>0.3</v>
      </c>
      <c r="K1379" s="87">
        <v>1.7999999999999998</v>
      </c>
    </row>
    <row r="1380" spans="2:11" x14ac:dyDescent="0.2">
      <c r="B1380" s="57" t="s">
        <v>2148</v>
      </c>
      <c r="C1380" s="51" t="s">
        <v>1153</v>
      </c>
      <c r="D1380" s="88"/>
      <c r="E1380" s="17">
        <v>348520</v>
      </c>
      <c r="F1380" s="149" t="s">
        <v>259</v>
      </c>
      <c r="G1380" s="170"/>
      <c r="H1380" s="150"/>
      <c r="I1380" s="17">
        <v>5</v>
      </c>
      <c r="J1380" s="80">
        <v>0.16</v>
      </c>
      <c r="K1380" s="87">
        <v>0.8</v>
      </c>
    </row>
    <row r="1381" spans="2:11" x14ac:dyDescent="0.2">
      <c r="B1381" s="57" t="s">
        <v>2149</v>
      </c>
      <c r="C1381" s="51" t="s">
        <v>1160</v>
      </c>
      <c r="D1381" s="88"/>
      <c r="E1381" s="17">
        <v>347808</v>
      </c>
      <c r="F1381" s="149" t="s">
        <v>447</v>
      </c>
      <c r="G1381" s="170"/>
      <c r="H1381" s="150"/>
      <c r="I1381" s="17">
        <v>5</v>
      </c>
      <c r="J1381" s="80">
        <v>0.39</v>
      </c>
      <c r="K1381" s="87">
        <v>1.9500000000000002</v>
      </c>
    </row>
    <row r="1382" spans="2:11" x14ac:dyDescent="0.2">
      <c r="B1382" s="57" t="s">
        <v>2150</v>
      </c>
      <c r="C1382" s="51" t="s">
        <v>1159</v>
      </c>
      <c r="D1382" s="88"/>
      <c r="E1382" s="17">
        <v>348166</v>
      </c>
      <c r="F1382" s="149" t="s">
        <v>86</v>
      </c>
      <c r="G1382" s="170"/>
      <c r="H1382" s="150"/>
      <c r="I1382" s="17">
        <v>27</v>
      </c>
      <c r="J1382" s="80">
        <v>0.6</v>
      </c>
      <c r="K1382" s="87">
        <v>16.2</v>
      </c>
    </row>
    <row r="1383" spans="2:11" x14ac:dyDescent="0.2">
      <c r="B1383" s="57" t="s">
        <v>2151</v>
      </c>
      <c r="C1383" s="51" t="s">
        <v>1144</v>
      </c>
      <c r="D1383" s="88"/>
      <c r="E1383" s="17">
        <v>348885</v>
      </c>
      <c r="F1383" s="149" t="s">
        <v>247</v>
      </c>
      <c r="G1383" s="170"/>
      <c r="H1383" s="150"/>
      <c r="I1383" s="17">
        <v>18</v>
      </c>
      <c r="J1383" s="80">
        <v>0.17</v>
      </c>
      <c r="K1383" s="87">
        <v>3.06</v>
      </c>
    </row>
    <row r="1384" spans="2:11" x14ac:dyDescent="0.2">
      <c r="B1384" s="57" t="s">
        <v>2152</v>
      </c>
      <c r="C1384" s="51" t="s">
        <v>1156</v>
      </c>
      <c r="D1384" s="88"/>
      <c r="E1384" s="17">
        <v>348006</v>
      </c>
      <c r="F1384" s="149" t="s">
        <v>581</v>
      </c>
      <c r="G1384" s="170"/>
      <c r="H1384" s="150"/>
      <c r="I1384" s="17">
        <v>3</v>
      </c>
      <c r="J1384" s="80">
        <v>0.53</v>
      </c>
      <c r="K1384" s="87">
        <v>1.59</v>
      </c>
    </row>
    <row r="1385" spans="2:11" x14ac:dyDescent="0.2">
      <c r="B1385" s="57" t="s">
        <v>2153</v>
      </c>
      <c r="C1385" s="51" t="s">
        <v>1149</v>
      </c>
      <c r="D1385" s="88"/>
      <c r="E1385" s="17">
        <v>348509</v>
      </c>
      <c r="F1385" s="149" t="s">
        <v>445</v>
      </c>
      <c r="G1385" s="170"/>
      <c r="H1385" s="150"/>
      <c r="I1385" s="17">
        <v>6</v>
      </c>
      <c r="J1385" s="80">
        <v>0.37</v>
      </c>
      <c r="K1385" s="87">
        <v>2.2199999999999998</v>
      </c>
    </row>
    <row r="1386" spans="2:11" x14ac:dyDescent="0.2">
      <c r="B1386" s="57" t="s">
        <v>2154</v>
      </c>
      <c r="C1386" s="51" t="s">
        <v>1148</v>
      </c>
      <c r="D1386" s="88"/>
      <c r="E1386" s="17">
        <v>347817</v>
      </c>
      <c r="F1386" s="149" t="s">
        <v>651</v>
      </c>
      <c r="G1386" s="170"/>
      <c r="H1386" s="150"/>
      <c r="I1386" s="17">
        <v>15</v>
      </c>
      <c r="J1386" s="80">
        <v>0.27</v>
      </c>
      <c r="K1386" s="87">
        <v>4.0500000000000007</v>
      </c>
    </row>
    <row r="1387" spans="2:11" x14ac:dyDescent="0.2">
      <c r="B1387" s="57" t="s">
        <v>2155</v>
      </c>
      <c r="C1387" s="51" t="s">
        <v>1144</v>
      </c>
      <c r="D1387" s="88"/>
      <c r="E1387" s="17">
        <v>348349</v>
      </c>
      <c r="F1387" s="149" t="s">
        <v>250</v>
      </c>
      <c r="G1387" s="170"/>
      <c r="H1387" s="150"/>
      <c r="I1387" s="17">
        <v>26</v>
      </c>
      <c r="J1387" s="80">
        <v>0.22</v>
      </c>
      <c r="K1387" s="87">
        <v>5.72</v>
      </c>
    </row>
    <row r="1388" spans="2:11" x14ac:dyDescent="0.2">
      <c r="B1388" s="57" t="s">
        <v>2156</v>
      </c>
      <c r="C1388" s="51" t="s">
        <v>1149</v>
      </c>
      <c r="D1388" s="88"/>
      <c r="E1388" s="17">
        <v>347835</v>
      </c>
      <c r="F1388" s="149" t="s">
        <v>119</v>
      </c>
      <c r="G1388" s="170"/>
      <c r="H1388" s="150"/>
      <c r="I1388" s="17">
        <v>25</v>
      </c>
      <c r="J1388" s="80">
        <v>0.27</v>
      </c>
      <c r="K1388" s="87">
        <v>6.75</v>
      </c>
    </row>
    <row r="1389" spans="2:11" x14ac:dyDescent="0.2">
      <c r="B1389" s="57" t="s">
        <v>2157</v>
      </c>
      <c r="C1389" s="51" t="s">
        <v>1153</v>
      </c>
      <c r="D1389" s="88"/>
      <c r="E1389" s="17">
        <v>348302</v>
      </c>
      <c r="F1389" s="149" t="s">
        <v>451</v>
      </c>
      <c r="G1389" s="170"/>
      <c r="H1389" s="150"/>
      <c r="I1389" s="17">
        <v>10</v>
      </c>
      <c r="J1389" s="80">
        <v>0.26</v>
      </c>
      <c r="K1389" s="87">
        <v>2.6</v>
      </c>
    </row>
    <row r="1390" spans="2:11" x14ac:dyDescent="0.2">
      <c r="B1390" s="57" t="s">
        <v>2158</v>
      </c>
      <c r="C1390" s="51" t="s">
        <v>1156</v>
      </c>
      <c r="D1390" s="88"/>
      <c r="E1390" s="17">
        <v>364186</v>
      </c>
      <c r="F1390" s="149" t="s">
        <v>768</v>
      </c>
      <c r="G1390" s="170"/>
      <c r="H1390" s="150"/>
      <c r="I1390" s="17">
        <v>16</v>
      </c>
      <c r="J1390" s="80">
        <v>0.87</v>
      </c>
      <c r="K1390" s="87">
        <v>13.92</v>
      </c>
    </row>
    <row r="1391" spans="2:11" x14ac:dyDescent="0.2">
      <c r="B1391" s="57" t="s">
        <v>2159</v>
      </c>
      <c r="C1391" s="51" t="s">
        <v>1143</v>
      </c>
      <c r="D1391" s="88"/>
      <c r="E1391" s="17">
        <v>347696</v>
      </c>
      <c r="F1391" s="149" t="s">
        <v>671</v>
      </c>
      <c r="G1391" s="170"/>
      <c r="H1391" s="150"/>
      <c r="I1391" s="17">
        <v>27</v>
      </c>
      <c r="J1391" s="80">
        <v>0.2</v>
      </c>
      <c r="K1391" s="87">
        <v>5.4</v>
      </c>
    </row>
    <row r="1392" spans="2:11" x14ac:dyDescent="0.2">
      <c r="B1392" s="57" t="s">
        <v>2160</v>
      </c>
      <c r="C1392" s="51" t="s">
        <v>1147</v>
      </c>
      <c r="D1392" s="88"/>
      <c r="E1392" s="17">
        <v>369526</v>
      </c>
      <c r="F1392" s="149" t="s">
        <v>866</v>
      </c>
      <c r="G1392" s="170"/>
      <c r="H1392" s="150"/>
      <c r="I1392" s="17">
        <v>11</v>
      </c>
      <c r="J1392" s="80">
        <v>0.14000000000000001</v>
      </c>
      <c r="K1392" s="87">
        <v>1.54</v>
      </c>
    </row>
    <row r="1393" spans="2:11" x14ac:dyDescent="0.2">
      <c r="B1393" s="57" t="s">
        <v>2161</v>
      </c>
      <c r="C1393" s="51" t="s">
        <v>1158</v>
      </c>
      <c r="D1393" s="88"/>
      <c r="E1393" s="17">
        <v>348766</v>
      </c>
      <c r="F1393" s="149" t="s">
        <v>366</v>
      </c>
      <c r="G1393" s="170"/>
      <c r="H1393" s="150"/>
      <c r="I1393" s="17">
        <v>19</v>
      </c>
      <c r="J1393" s="80">
        <v>0.56999999999999995</v>
      </c>
      <c r="K1393" s="87">
        <v>10.829999999999998</v>
      </c>
    </row>
    <row r="1394" spans="2:11" x14ac:dyDescent="0.2">
      <c r="B1394" s="57" t="s">
        <v>2162</v>
      </c>
      <c r="C1394" s="51" t="s">
        <v>1151</v>
      </c>
      <c r="D1394" s="88"/>
      <c r="E1394" s="17">
        <v>348134</v>
      </c>
      <c r="F1394" s="149" t="s">
        <v>85</v>
      </c>
      <c r="G1394" s="170"/>
      <c r="H1394" s="150"/>
      <c r="I1394" s="17">
        <v>8</v>
      </c>
      <c r="J1394" s="80">
        <v>0.35</v>
      </c>
      <c r="K1394" s="87">
        <v>2.8</v>
      </c>
    </row>
    <row r="1395" spans="2:11" x14ac:dyDescent="0.2">
      <c r="B1395" s="57" t="s">
        <v>2163</v>
      </c>
      <c r="C1395" s="51" t="s">
        <v>1149</v>
      </c>
      <c r="D1395" s="88"/>
      <c r="E1395" s="17">
        <v>348076</v>
      </c>
      <c r="F1395" s="149" t="s">
        <v>122</v>
      </c>
      <c r="G1395" s="170"/>
      <c r="H1395" s="150"/>
      <c r="I1395" s="17">
        <v>26</v>
      </c>
      <c r="J1395" s="80">
        <v>0.52</v>
      </c>
      <c r="K1395" s="87">
        <v>13.52</v>
      </c>
    </row>
    <row r="1396" spans="2:11" x14ac:dyDescent="0.2">
      <c r="B1396" s="57" t="s">
        <v>2164</v>
      </c>
      <c r="C1396" s="51" t="s">
        <v>1160</v>
      </c>
      <c r="D1396" s="88"/>
      <c r="E1396" s="17">
        <v>348143</v>
      </c>
      <c r="F1396" s="149" t="s">
        <v>128</v>
      </c>
      <c r="G1396" s="170"/>
      <c r="H1396" s="150"/>
      <c r="I1396" s="17">
        <v>11</v>
      </c>
      <c r="J1396" s="80">
        <v>0.24</v>
      </c>
      <c r="K1396" s="87">
        <v>2.6399999999999997</v>
      </c>
    </row>
    <row r="1397" spans="2:11" x14ac:dyDescent="0.2">
      <c r="B1397" s="57" t="s">
        <v>2165</v>
      </c>
      <c r="C1397" s="51" t="s">
        <v>1145</v>
      </c>
      <c r="D1397" s="88"/>
      <c r="E1397" s="17">
        <v>348120</v>
      </c>
      <c r="F1397" s="149" t="s">
        <v>588</v>
      </c>
      <c r="G1397" s="170"/>
      <c r="H1397" s="150"/>
      <c r="I1397" s="17">
        <v>29</v>
      </c>
      <c r="J1397" s="80">
        <v>0.26</v>
      </c>
      <c r="K1397" s="87">
        <v>7.54</v>
      </c>
    </row>
    <row r="1398" spans="2:11" x14ac:dyDescent="0.2">
      <c r="B1398" s="57" t="s">
        <v>2166</v>
      </c>
      <c r="C1398" s="51" t="s">
        <v>1158</v>
      </c>
      <c r="D1398" s="88"/>
      <c r="E1398" s="17">
        <v>348341</v>
      </c>
      <c r="F1398" s="149" t="s">
        <v>83</v>
      </c>
      <c r="G1398" s="170"/>
      <c r="H1398" s="150"/>
      <c r="I1398" s="17">
        <v>5</v>
      </c>
      <c r="J1398" s="80">
        <v>0.72</v>
      </c>
      <c r="K1398" s="87">
        <v>3.5999999999999996</v>
      </c>
    </row>
    <row r="1399" spans="2:11" x14ac:dyDescent="0.2">
      <c r="B1399" s="57" t="s">
        <v>2167</v>
      </c>
      <c r="C1399" s="51" t="s">
        <v>1146</v>
      </c>
      <c r="D1399" s="88"/>
      <c r="E1399" s="17">
        <v>347809</v>
      </c>
      <c r="F1399" s="149" t="s">
        <v>653</v>
      </c>
      <c r="G1399" s="170"/>
      <c r="H1399" s="150"/>
      <c r="I1399" s="17">
        <v>29</v>
      </c>
      <c r="J1399" s="80">
        <v>0.72</v>
      </c>
      <c r="K1399" s="87">
        <v>20.88</v>
      </c>
    </row>
    <row r="1400" spans="2:11" x14ac:dyDescent="0.2">
      <c r="B1400" s="57" t="s">
        <v>2168</v>
      </c>
      <c r="C1400" s="51" t="s">
        <v>1149</v>
      </c>
      <c r="D1400" s="88"/>
      <c r="E1400" s="17">
        <v>367756</v>
      </c>
      <c r="F1400" s="149" t="s">
        <v>804</v>
      </c>
      <c r="G1400" s="170"/>
      <c r="H1400" s="150"/>
      <c r="I1400" s="17">
        <v>6</v>
      </c>
      <c r="J1400" s="80">
        <v>0.31</v>
      </c>
      <c r="K1400" s="87">
        <v>1.8599999999999999</v>
      </c>
    </row>
    <row r="1401" spans="2:11" x14ac:dyDescent="0.2">
      <c r="B1401" s="57" t="s">
        <v>2169</v>
      </c>
      <c r="C1401" s="51" t="s">
        <v>1161</v>
      </c>
      <c r="D1401" s="88"/>
      <c r="E1401" s="17">
        <v>348276</v>
      </c>
      <c r="F1401" s="149" t="s">
        <v>811</v>
      </c>
      <c r="G1401" s="170"/>
      <c r="H1401" s="150"/>
      <c r="I1401" s="17">
        <v>15</v>
      </c>
      <c r="J1401" s="80">
        <v>0.46</v>
      </c>
      <c r="K1401" s="87">
        <v>6.9</v>
      </c>
    </row>
    <row r="1402" spans="2:11" x14ac:dyDescent="0.2">
      <c r="B1402" s="57" t="s">
        <v>2170</v>
      </c>
      <c r="C1402" s="51" t="s">
        <v>1146</v>
      </c>
      <c r="D1402" s="88"/>
      <c r="E1402" s="17">
        <v>367710</v>
      </c>
      <c r="F1402" s="149" t="s">
        <v>588</v>
      </c>
      <c r="G1402" s="170"/>
      <c r="H1402" s="150"/>
      <c r="I1402" s="17">
        <v>3</v>
      </c>
      <c r="J1402" s="80">
        <v>0.2</v>
      </c>
      <c r="K1402" s="87">
        <v>0.60000000000000009</v>
      </c>
    </row>
    <row r="1403" spans="2:11" x14ac:dyDescent="0.2">
      <c r="B1403" s="57" t="s">
        <v>2171</v>
      </c>
      <c r="C1403" s="51" t="s">
        <v>1157</v>
      </c>
      <c r="D1403" s="88"/>
      <c r="E1403" s="17">
        <v>347582</v>
      </c>
      <c r="F1403" s="149" t="s">
        <v>644</v>
      </c>
      <c r="G1403" s="170"/>
      <c r="H1403" s="150"/>
      <c r="I1403" s="17">
        <v>29</v>
      </c>
      <c r="J1403" s="80">
        <v>0.12</v>
      </c>
      <c r="K1403" s="87">
        <v>3.48</v>
      </c>
    </row>
    <row r="1404" spans="2:11" x14ac:dyDescent="0.2">
      <c r="B1404" s="57" t="s">
        <v>2172</v>
      </c>
      <c r="C1404" s="51" t="s">
        <v>1158</v>
      </c>
      <c r="D1404" s="88"/>
      <c r="E1404" s="17">
        <v>348895</v>
      </c>
      <c r="F1404" s="149" t="s">
        <v>311</v>
      </c>
      <c r="G1404" s="170"/>
      <c r="H1404" s="150"/>
      <c r="I1404" s="17">
        <v>1</v>
      </c>
      <c r="J1404" s="80">
        <v>0.83</v>
      </c>
      <c r="K1404" s="87">
        <v>0.83</v>
      </c>
    </row>
    <row r="1405" spans="2:11" x14ac:dyDescent="0.2">
      <c r="B1405" s="57" t="s">
        <v>2173</v>
      </c>
      <c r="C1405" s="51" t="s">
        <v>1143</v>
      </c>
      <c r="D1405" s="88"/>
      <c r="E1405" s="17">
        <v>348368</v>
      </c>
      <c r="F1405" s="149" t="s">
        <v>90</v>
      </c>
      <c r="G1405" s="170"/>
      <c r="H1405" s="150"/>
      <c r="I1405" s="17">
        <v>18</v>
      </c>
      <c r="J1405" s="80">
        <v>0.28000000000000003</v>
      </c>
      <c r="K1405" s="87">
        <v>5.0400000000000009</v>
      </c>
    </row>
    <row r="1406" spans="2:11" x14ac:dyDescent="0.2">
      <c r="B1406" s="57" t="s">
        <v>2174</v>
      </c>
      <c r="C1406" s="51" t="s">
        <v>1146</v>
      </c>
      <c r="D1406" s="88"/>
      <c r="E1406" s="17">
        <v>367719</v>
      </c>
      <c r="F1406" s="149" t="s">
        <v>306</v>
      </c>
      <c r="G1406" s="170"/>
      <c r="H1406" s="150"/>
      <c r="I1406" s="17">
        <v>16</v>
      </c>
      <c r="J1406" s="80">
        <v>0.78</v>
      </c>
      <c r="K1406" s="87">
        <v>12.48</v>
      </c>
    </row>
    <row r="1407" spans="2:11" x14ac:dyDescent="0.2">
      <c r="B1407" s="57" t="s">
        <v>2175</v>
      </c>
      <c r="C1407" s="51" t="s">
        <v>1145</v>
      </c>
      <c r="D1407" s="88"/>
      <c r="E1407" s="17">
        <v>348190</v>
      </c>
      <c r="F1407" s="149" t="s">
        <v>750</v>
      </c>
      <c r="G1407" s="170"/>
      <c r="H1407" s="150"/>
      <c r="I1407" s="17">
        <v>16</v>
      </c>
      <c r="J1407" s="80">
        <v>0.44</v>
      </c>
      <c r="K1407" s="87">
        <v>7.04</v>
      </c>
    </row>
    <row r="1408" spans="2:11" x14ac:dyDescent="0.2">
      <c r="B1408" s="57" t="s">
        <v>2176</v>
      </c>
      <c r="C1408" s="51" t="s">
        <v>1162</v>
      </c>
      <c r="D1408" s="88"/>
      <c r="E1408" s="17">
        <v>364279</v>
      </c>
      <c r="F1408" s="149" t="s">
        <v>841</v>
      </c>
      <c r="G1408" s="170"/>
      <c r="H1408" s="150"/>
      <c r="I1408" s="17">
        <v>1</v>
      </c>
      <c r="J1408" s="80">
        <v>0.63</v>
      </c>
      <c r="K1408" s="87">
        <v>0.63</v>
      </c>
    </row>
    <row r="1409" spans="2:11" x14ac:dyDescent="0.2">
      <c r="B1409" s="57" t="s">
        <v>2177</v>
      </c>
      <c r="C1409" s="51" t="s">
        <v>1149</v>
      </c>
      <c r="D1409" s="88"/>
      <c r="E1409" s="17">
        <v>348442</v>
      </c>
      <c r="F1409" s="149" t="s">
        <v>675</v>
      </c>
      <c r="G1409" s="170"/>
      <c r="H1409" s="150"/>
      <c r="I1409" s="17">
        <v>3</v>
      </c>
      <c r="J1409" s="80">
        <v>0.31</v>
      </c>
      <c r="K1409" s="87">
        <v>0.92999999999999994</v>
      </c>
    </row>
    <row r="1410" spans="2:11" x14ac:dyDescent="0.2">
      <c r="B1410" s="57" t="s">
        <v>2178</v>
      </c>
      <c r="C1410" s="51" t="s">
        <v>1162</v>
      </c>
      <c r="D1410" s="88"/>
      <c r="E1410" s="17">
        <v>364405</v>
      </c>
      <c r="F1410" s="149" t="s">
        <v>785</v>
      </c>
      <c r="G1410" s="170"/>
      <c r="H1410" s="150"/>
      <c r="I1410" s="17">
        <v>23</v>
      </c>
      <c r="J1410" s="80">
        <v>0.19</v>
      </c>
      <c r="K1410" s="87">
        <v>4.37</v>
      </c>
    </row>
    <row r="1411" spans="2:11" x14ac:dyDescent="0.2">
      <c r="B1411" s="57" t="s">
        <v>2179</v>
      </c>
      <c r="C1411" s="51" t="s">
        <v>1152</v>
      </c>
      <c r="D1411" s="88"/>
      <c r="E1411" s="17">
        <v>367840</v>
      </c>
      <c r="F1411" s="149" t="s">
        <v>732</v>
      </c>
      <c r="G1411" s="170"/>
      <c r="H1411" s="150"/>
      <c r="I1411" s="17">
        <v>10</v>
      </c>
      <c r="J1411" s="80">
        <v>0.23</v>
      </c>
      <c r="K1411" s="87">
        <v>2.3000000000000003</v>
      </c>
    </row>
    <row r="1412" spans="2:11" x14ac:dyDescent="0.2">
      <c r="B1412" s="57" t="s">
        <v>2180</v>
      </c>
      <c r="C1412" s="51" t="s">
        <v>1153</v>
      </c>
      <c r="D1412" s="88"/>
      <c r="E1412" s="17">
        <v>348561</v>
      </c>
      <c r="F1412" s="149" t="s">
        <v>585</v>
      </c>
      <c r="G1412" s="170"/>
      <c r="H1412" s="150"/>
      <c r="I1412" s="17">
        <v>28</v>
      </c>
      <c r="J1412" s="80">
        <v>0.74</v>
      </c>
      <c r="K1412" s="87">
        <v>20.72</v>
      </c>
    </row>
    <row r="1413" spans="2:11" x14ac:dyDescent="0.2">
      <c r="B1413" s="57" t="s">
        <v>2181</v>
      </c>
      <c r="C1413" s="51" t="s">
        <v>1152</v>
      </c>
      <c r="D1413" s="88"/>
      <c r="E1413" s="17">
        <v>348544</v>
      </c>
      <c r="F1413" s="149" t="s">
        <v>826</v>
      </c>
      <c r="G1413" s="170"/>
      <c r="H1413" s="150"/>
      <c r="I1413" s="17">
        <v>20</v>
      </c>
      <c r="J1413" s="80">
        <v>0.8</v>
      </c>
      <c r="K1413" s="87">
        <v>16</v>
      </c>
    </row>
    <row r="1414" spans="2:11" x14ac:dyDescent="0.2">
      <c r="B1414" s="57" t="s">
        <v>2182</v>
      </c>
      <c r="C1414" s="51" t="s">
        <v>1151</v>
      </c>
      <c r="D1414" s="88"/>
      <c r="E1414" s="17">
        <v>348862</v>
      </c>
      <c r="F1414" s="149" t="s">
        <v>229</v>
      </c>
      <c r="G1414" s="170"/>
      <c r="H1414" s="150"/>
      <c r="I1414" s="17">
        <v>19</v>
      </c>
      <c r="J1414" s="80">
        <v>0.32</v>
      </c>
      <c r="K1414" s="87">
        <v>6.08</v>
      </c>
    </row>
    <row r="1415" spans="2:11" x14ac:dyDescent="0.2">
      <c r="B1415" s="57" t="s">
        <v>2183</v>
      </c>
      <c r="C1415" s="51" t="s">
        <v>1148</v>
      </c>
      <c r="D1415" s="88"/>
      <c r="E1415" s="17">
        <v>362701</v>
      </c>
      <c r="F1415" s="149" t="s">
        <v>405</v>
      </c>
      <c r="G1415" s="170"/>
      <c r="H1415" s="150"/>
      <c r="I1415" s="17">
        <v>23</v>
      </c>
      <c r="J1415" s="80">
        <v>0.46</v>
      </c>
      <c r="K1415" s="87">
        <v>10.58</v>
      </c>
    </row>
    <row r="1416" spans="2:11" x14ac:dyDescent="0.2">
      <c r="B1416" s="57" t="s">
        <v>2184</v>
      </c>
      <c r="C1416" s="51" t="s">
        <v>1159</v>
      </c>
      <c r="D1416" s="88"/>
      <c r="E1416" s="17">
        <v>347678</v>
      </c>
      <c r="F1416" s="149" t="s">
        <v>107</v>
      </c>
      <c r="G1416" s="170"/>
      <c r="H1416" s="150"/>
      <c r="I1416" s="17">
        <v>16</v>
      </c>
      <c r="J1416" s="80">
        <v>0.54</v>
      </c>
      <c r="K1416" s="87">
        <v>8.64</v>
      </c>
    </row>
    <row r="1417" spans="2:11" x14ac:dyDescent="0.2">
      <c r="B1417" s="57" t="s">
        <v>2185</v>
      </c>
      <c r="C1417" s="51" t="s">
        <v>1153</v>
      </c>
      <c r="D1417" s="88"/>
      <c r="E1417" s="17">
        <v>366819</v>
      </c>
      <c r="F1417" s="149" t="s">
        <v>220</v>
      </c>
      <c r="G1417" s="170"/>
      <c r="H1417" s="150"/>
      <c r="I1417" s="17">
        <v>14</v>
      </c>
      <c r="J1417" s="80">
        <v>0.77</v>
      </c>
      <c r="K1417" s="87">
        <v>10.780000000000001</v>
      </c>
    </row>
    <row r="1418" spans="2:11" x14ac:dyDescent="0.2">
      <c r="B1418" s="57" t="s">
        <v>2186</v>
      </c>
      <c r="C1418" s="51" t="s">
        <v>1145</v>
      </c>
      <c r="D1418" s="88"/>
      <c r="E1418" s="17">
        <v>364398</v>
      </c>
      <c r="F1418" s="149" t="s">
        <v>816</v>
      </c>
      <c r="G1418" s="170"/>
      <c r="H1418" s="150"/>
      <c r="I1418" s="17">
        <v>5</v>
      </c>
      <c r="J1418" s="80">
        <v>0.78</v>
      </c>
      <c r="K1418" s="87">
        <v>3.9000000000000004</v>
      </c>
    </row>
    <row r="1419" spans="2:11" x14ac:dyDescent="0.2">
      <c r="B1419" s="57" t="s">
        <v>2187</v>
      </c>
      <c r="C1419" s="51" t="s">
        <v>1151</v>
      </c>
      <c r="D1419" s="88"/>
      <c r="E1419" s="17">
        <v>348555</v>
      </c>
      <c r="F1419" s="149" t="s">
        <v>412</v>
      </c>
      <c r="G1419" s="170"/>
      <c r="H1419" s="150"/>
      <c r="I1419" s="17">
        <v>9</v>
      </c>
      <c r="J1419" s="80">
        <v>0.4</v>
      </c>
      <c r="K1419" s="87">
        <v>3.6</v>
      </c>
    </row>
    <row r="1420" spans="2:11" x14ac:dyDescent="0.2">
      <c r="B1420" s="57" t="s">
        <v>2188</v>
      </c>
      <c r="C1420" s="51" t="s">
        <v>1156</v>
      </c>
      <c r="D1420" s="88"/>
      <c r="E1420" s="17">
        <v>348770</v>
      </c>
      <c r="F1420" s="149" t="s">
        <v>188</v>
      </c>
      <c r="G1420" s="170"/>
      <c r="H1420" s="150"/>
      <c r="I1420" s="17">
        <v>26</v>
      </c>
      <c r="J1420" s="80">
        <v>0.31</v>
      </c>
      <c r="K1420" s="87">
        <v>8.06</v>
      </c>
    </row>
    <row r="1421" spans="2:11" x14ac:dyDescent="0.2">
      <c r="B1421" s="57" t="s">
        <v>2189</v>
      </c>
      <c r="C1421" s="51" t="s">
        <v>1148</v>
      </c>
      <c r="D1421" s="88"/>
      <c r="E1421" s="17">
        <v>347832</v>
      </c>
      <c r="F1421" s="149" t="s">
        <v>210</v>
      </c>
      <c r="G1421" s="170"/>
      <c r="H1421" s="150"/>
      <c r="I1421" s="17">
        <v>24</v>
      </c>
      <c r="J1421" s="80">
        <v>0.39</v>
      </c>
      <c r="K1421" s="87">
        <v>9.36</v>
      </c>
    </row>
    <row r="1422" spans="2:11" x14ac:dyDescent="0.2">
      <c r="B1422" s="57" t="s">
        <v>2190</v>
      </c>
      <c r="C1422" s="51" t="s">
        <v>1146</v>
      </c>
      <c r="D1422" s="88"/>
      <c r="E1422" s="17">
        <v>348265</v>
      </c>
      <c r="F1422" s="149" t="s">
        <v>318</v>
      </c>
      <c r="G1422" s="170"/>
      <c r="H1422" s="150"/>
      <c r="I1422" s="17">
        <v>13</v>
      </c>
      <c r="J1422" s="80">
        <v>0.87</v>
      </c>
      <c r="K1422" s="87">
        <v>11.31</v>
      </c>
    </row>
    <row r="1423" spans="2:11" x14ac:dyDescent="0.2">
      <c r="B1423" s="57" t="s">
        <v>2191</v>
      </c>
      <c r="C1423" s="51" t="s">
        <v>1159</v>
      </c>
      <c r="D1423" s="88"/>
      <c r="E1423" s="17">
        <v>348561</v>
      </c>
      <c r="F1423" s="149" t="s">
        <v>585</v>
      </c>
      <c r="G1423" s="170"/>
      <c r="H1423" s="150"/>
      <c r="I1423" s="17">
        <v>4</v>
      </c>
      <c r="J1423" s="80">
        <v>0.74</v>
      </c>
      <c r="K1423" s="87">
        <v>2.96</v>
      </c>
    </row>
    <row r="1424" spans="2:11" x14ac:dyDescent="0.2">
      <c r="B1424" s="57" t="s">
        <v>2192</v>
      </c>
      <c r="C1424" s="51" t="s">
        <v>1144</v>
      </c>
      <c r="D1424" s="88"/>
      <c r="E1424" s="17">
        <v>347644</v>
      </c>
      <c r="F1424" s="149" t="s">
        <v>235</v>
      </c>
      <c r="G1424" s="170"/>
      <c r="H1424" s="150"/>
      <c r="I1424" s="17">
        <v>1</v>
      </c>
      <c r="J1424" s="80">
        <v>0.12</v>
      </c>
      <c r="K1424" s="87">
        <v>0.12</v>
      </c>
    </row>
    <row r="1425" spans="2:11" x14ac:dyDescent="0.2">
      <c r="B1425" s="57" t="s">
        <v>2193</v>
      </c>
      <c r="C1425" s="51" t="s">
        <v>1150</v>
      </c>
      <c r="D1425" s="88"/>
      <c r="E1425" s="17">
        <v>364299</v>
      </c>
      <c r="F1425" s="149" t="s">
        <v>570</v>
      </c>
      <c r="G1425" s="170"/>
      <c r="H1425" s="150"/>
      <c r="I1425" s="17">
        <v>29</v>
      </c>
      <c r="J1425" s="80">
        <v>0.33</v>
      </c>
      <c r="K1425" s="87">
        <v>9.57</v>
      </c>
    </row>
    <row r="1426" spans="2:11" x14ac:dyDescent="0.2">
      <c r="B1426" s="57" t="s">
        <v>2194</v>
      </c>
      <c r="C1426" s="51" t="s">
        <v>1145</v>
      </c>
      <c r="D1426" s="88"/>
      <c r="E1426" s="17">
        <v>347731</v>
      </c>
      <c r="F1426" s="149" t="s">
        <v>553</v>
      </c>
      <c r="G1426" s="170"/>
      <c r="H1426" s="150"/>
      <c r="I1426" s="17">
        <v>4</v>
      </c>
      <c r="J1426" s="80">
        <v>0.14000000000000001</v>
      </c>
      <c r="K1426" s="87">
        <v>0.56000000000000005</v>
      </c>
    </row>
    <row r="1427" spans="2:11" x14ac:dyDescent="0.2">
      <c r="B1427" s="57" t="s">
        <v>2195</v>
      </c>
      <c r="C1427" s="51" t="s">
        <v>1143</v>
      </c>
      <c r="D1427" s="88"/>
      <c r="E1427" s="17">
        <v>348523</v>
      </c>
      <c r="F1427" s="149" t="s">
        <v>793</v>
      </c>
      <c r="G1427" s="170"/>
      <c r="H1427" s="150"/>
      <c r="I1427" s="17">
        <v>5</v>
      </c>
      <c r="J1427" s="80">
        <v>0.25</v>
      </c>
      <c r="K1427" s="87">
        <v>1.25</v>
      </c>
    </row>
    <row r="1428" spans="2:11" x14ac:dyDescent="0.2">
      <c r="B1428" s="57" t="s">
        <v>2196</v>
      </c>
      <c r="C1428" s="51" t="s">
        <v>1153</v>
      </c>
      <c r="D1428" s="88"/>
      <c r="E1428" s="17">
        <v>362799</v>
      </c>
      <c r="F1428" s="149" t="s">
        <v>481</v>
      </c>
      <c r="G1428" s="170"/>
      <c r="H1428" s="150"/>
      <c r="I1428" s="17">
        <v>6</v>
      </c>
      <c r="J1428" s="80">
        <v>0.27</v>
      </c>
      <c r="K1428" s="87">
        <v>1.62</v>
      </c>
    </row>
    <row r="1429" spans="2:11" x14ac:dyDescent="0.2">
      <c r="B1429" s="57" t="s">
        <v>2197</v>
      </c>
      <c r="C1429" s="51" t="s">
        <v>1162</v>
      </c>
      <c r="D1429" s="88"/>
      <c r="E1429" s="17">
        <v>347960</v>
      </c>
      <c r="F1429" s="149" t="s">
        <v>716</v>
      </c>
      <c r="G1429" s="170"/>
      <c r="H1429" s="150"/>
      <c r="I1429" s="17">
        <v>2</v>
      </c>
      <c r="J1429" s="80">
        <v>0.19</v>
      </c>
      <c r="K1429" s="87">
        <v>0.38</v>
      </c>
    </row>
    <row r="1430" spans="2:11" x14ac:dyDescent="0.2">
      <c r="B1430" s="57" t="s">
        <v>2198</v>
      </c>
      <c r="C1430" s="51" t="s">
        <v>1147</v>
      </c>
      <c r="D1430" s="88"/>
      <c r="E1430" s="17">
        <v>362711</v>
      </c>
      <c r="F1430" s="149" t="s">
        <v>359</v>
      </c>
      <c r="G1430" s="170"/>
      <c r="H1430" s="150"/>
      <c r="I1430" s="17">
        <v>30</v>
      </c>
      <c r="J1430" s="80">
        <v>0.28000000000000003</v>
      </c>
      <c r="K1430" s="87">
        <v>8.4</v>
      </c>
    </row>
    <row r="1431" spans="2:11" x14ac:dyDescent="0.2">
      <c r="B1431" s="57" t="s">
        <v>2199</v>
      </c>
      <c r="C1431" s="51" t="s">
        <v>1156</v>
      </c>
      <c r="D1431" s="88"/>
      <c r="E1431" s="17">
        <v>347940</v>
      </c>
      <c r="F1431" s="149" t="s">
        <v>337</v>
      </c>
      <c r="G1431" s="170"/>
      <c r="H1431" s="150"/>
      <c r="I1431" s="17">
        <v>20</v>
      </c>
      <c r="J1431" s="80">
        <v>0.36</v>
      </c>
      <c r="K1431" s="87">
        <v>7.1999999999999993</v>
      </c>
    </row>
    <row r="1432" spans="2:11" x14ac:dyDescent="0.2">
      <c r="B1432" s="57" t="s">
        <v>2200</v>
      </c>
      <c r="C1432" s="51" t="s">
        <v>1154</v>
      </c>
      <c r="D1432" s="88"/>
      <c r="E1432" s="17">
        <v>348063</v>
      </c>
      <c r="F1432" s="149" t="s">
        <v>98</v>
      </c>
      <c r="G1432" s="170"/>
      <c r="H1432" s="150"/>
      <c r="I1432" s="17">
        <v>23</v>
      </c>
      <c r="J1432" s="80">
        <v>0.65</v>
      </c>
      <c r="K1432" s="87">
        <v>14.950000000000001</v>
      </c>
    </row>
    <row r="1433" spans="2:11" x14ac:dyDescent="0.2">
      <c r="B1433" s="57" t="s">
        <v>2201</v>
      </c>
      <c r="C1433" s="51" t="s">
        <v>1156</v>
      </c>
      <c r="D1433" s="88"/>
      <c r="E1433" s="17">
        <v>348868</v>
      </c>
      <c r="F1433" s="149" t="s">
        <v>347</v>
      </c>
      <c r="G1433" s="170"/>
      <c r="H1433" s="150"/>
      <c r="I1433" s="17">
        <v>19</v>
      </c>
      <c r="J1433" s="80">
        <v>0.75</v>
      </c>
      <c r="K1433" s="87">
        <v>14.25</v>
      </c>
    </row>
    <row r="1434" spans="2:11" x14ac:dyDescent="0.2">
      <c r="B1434" s="57" t="s">
        <v>2202</v>
      </c>
      <c r="C1434" s="51" t="s">
        <v>1146</v>
      </c>
      <c r="D1434" s="88"/>
      <c r="E1434" s="17">
        <v>348231</v>
      </c>
      <c r="F1434" s="149" t="s">
        <v>614</v>
      </c>
      <c r="G1434" s="170"/>
      <c r="H1434" s="150"/>
      <c r="I1434" s="17">
        <v>27</v>
      </c>
      <c r="J1434" s="80">
        <v>0.11</v>
      </c>
      <c r="K1434" s="87">
        <v>2.97</v>
      </c>
    </row>
    <row r="1435" spans="2:11" x14ac:dyDescent="0.2">
      <c r="B1435" s="57" t="s">
        <v>2203</v>
      </c>
      <c r="C1435" s="51" t="s">
        <v>1156</v>
      </c>
      <c r="D1435" s="88"/>
      <c r="E1435" s="17">
        <v>347937</v>
      </c>
      <c r="F1435" s="149" t="s">
        <v>204</v>
      </c>
      <c r="G1435" s="170"/>
      <c r="H1435" s="150"/>
      <c r="I1435" s="17">
        <v>7</v>
      </c>
      <c r="J1435" s="80">
        <v>0.61</v>
      </c>
      <c r="K1435" s="87">
        <v>4.2699999999999996</v>
      </c>
    </row>
    <row r="1436" spans="2:11" x14ac:dyDescent="0.2">
      <c r="B1436" s="57" t="s">
        <v>2204</v>
      </c>
      <c r="C1436" s="51" t="s">
        <v>1144</v>
      </c>
      <c r="D1436" s="88"/>
      <c r="E1436" s="17">
        <v>347856</v>
      </c>
      <c r="F1436" s="149" t="s">
        <v>100</v>
      </c>
      <c r="G1436" s="170"/>
      <c r="H1436" s="150"/>
      <c r="I1436" s="17">
        <v>14</v>
      </c>
      <c r="J1436" s="80">
        <v>0.75</v>
      </c>
      <c r="K1436" s="87">
        <v>10.5</v>
      </c>
    </row>
    <row r="1437" spans="2:11" x14ac:dyDescent="0.2">
      <c r="B1437" s="57" t="s">
        <v>2205</v>
      </c>
      <c r="C1437" s="51" t="s">
        <v>1148</v>
      </c>
      <c r="D1437" s="88"/>
      <c r="E1437" s="17">
        <v>348032</v>
      </c>
      <c r="F1437" s="149" t="s">
        <v>315</v>
      </c>
      <c r="G1437" s="170"/>
      <c r="H1437" s="150"/>
      <c r="I1437" s="17">
        <v>26</v>
      </c>
      <c r="J1437" s="80">
        <v>0.83</v>
      </c>
      <c r="K1437" s="87">
        <v>21.58</v>
      </c>
    </row>
    <row r="1438" spans="2:11" x14ac:dyDescent="0.2">
      <c r="B1438" s="57" t="s">
        <v>2206</v>
      </c>
      <c r="C1438" s="51" t="s">
        <v>1152</v>
      </c>
      <c r="D1438" s="88"/>
      <c r="E1438" s="17">
        <v>348027</v>
      </c>
      <c r="F1438" s="149" t="s">
        <v>578</v>
      </c>
      <c r="G1438" s="170"/>
      <c r="H1438" s="150"/>
      <c r="I1438" s="17">
        <v>23</v>
      </c>
      <c r="J1438" s="80">
        <v>0.81</v>
      </c>
      <c r="K1438" s="87">
        <v>18.630000000000003</v>
      </c>
    </row>
    <row r="1439" spans="2:11" x14ac:dyDescent="0.2">
      <c r="B1439" s="57" t="s">
        <v>2207</v>
      </c>
      <c r="C1439" s="51" t="s">
        <v>1153</v>
      </c>
      <c r="D1439" s="88"/>
      <c r="E1439" s="17">
        <v>348614</v>
      </c>
      <c r="F1439" s="149" t="s">
        <v>408</v>
      </c>
      <c r="G1439" s="170"/>
      <c r="H1439" s="150"/>
      <c r="I1439" s="17">
        <v>13</v>
      </c>
      <c r="J1439" s="80">
        <v>0.28000000000000003</v>
      </c>
      <c r="K1439" s="87">
        <v>3.6400000000000006</v>
      </c>
    </row>
    <row r="1440" spans="2:11" x14ac:dyDescent="0.2">
      <c r="B1440" s="57" t="s">
        <v>2208</v>
      </c>
      <c r="C1440" s="51" t="s">
        <v>1151</v>
      </c>
      <c r="D1440" s="88"/>
      <c r="E1440" s="17">
        <v>348637</v>
      </c>
      <c r="F1440" s="149" t="s">
        <v>104</v>
      </c>
      <c r="G1440" s="170"/>
      <c r="H1440" s="150"/>
      <c r="I1440" s="17">
        <v>3</v>
      </c>
      <c r="J1440" s="80">
        <v>0.87</v>
      </c>
      <c r="K1440" s="87">
        <v>2.61</v>
      </c>
    </row>
    <row r="1441" spans="2:11" x14ac:dyDescent="0.2">
      <c r="B1441" s="57" t="s">
        <v>2209</v>
      </c>
      <c r="C1441" s="51" t="s">
        <v>1143</v>
      </c>
      <c r="D1441" s="88"/>
      <c r="E1441" s="17">
        <v>347950</v>
      </c>
      <c r="F1441" s="149" t="s">
        <v>205</v>
      </c>
      <c r="G1441" s="170"/>
      <c r="H1441" s="150"/>
      <c r="I1441" s="17">
        <v>20</v>
      </c>
      <c r="J1441" s="80">
        <v>0.1</v>
      </c>
      <c r="K1441" s="87">
        <v>2</v>
      </c>
    </row>
    <row r="1442" spans="2:11" x14ac:dyDescent="0.2">
      <c r="B1442" s="57" t="s">
        <v>2210</v>
      </c>
      <c r="C1442" s="51" t="s">
        <v>1151</v>
      </c>
      <c r="D1442" s="88"/>
      <c r="E1442" s="17">
        <v>347866</v>
      </c>
      <c r="F1442" s="149" t="s">
        <v>77</v>
      </c>
      <c r="G1442" s="170"/>
      <c r="H1442" s="150"/>
      <c r="I1442" s="17">
        <v>15</v>
      </c>
      <c r="J1442" s="80">
        <v>0.11</v>
      </c>
      <c r="K1442" s="87">
        <v>1.65</v>
      </c>
    </row>
    <row r="1443" spans="2:11" x14ac:dyDescent="0.2">
      <c r="B1443" s="57" t="s">
        <v>2211</v>
      </c>
      <c r="C1443" s="51" t="s">
        <v>1148</v>
      </c>
      <c r="D1443" s="88"/>
      <c r="E1443" s="17">
        <v>347925</v>
      </c>
      <c r="F1443" s="149" t="s">
        <v>792</v>
      </c>
      <c r="G1443" s="170"/>
      <c r="H1443" s="150"/>
      <c r="I1443" s="17">
        <v>8</v>
      </c>
      <c r="J1443" s="80">
        <v>0.43</v>
      </c>
      <c r="K1443" s="87">
        <v>3.44</v>
      </c>
    </row>
    <row r="1444" spans="2:11" x14ac:dyDescent="0.2">
      <c r="B1444" s="57" t="s">
        <v>2212</v>
      </c>
      <c r="C1444" s="51" t="s">
        <v>1162</v>
      </c>
      <c r="D1444" s="88"/>
      <c r="E1444" s="17">
        <v>347643</v>
      </c>
      <c r="F1444" s="149" t="s">
        <v>282</v>
      </c>
      <c r="G1444" s="170"/>
      <c r="H1444" s="150"/>
      <c r="I1444" s="17">
        <v>20</v>
      </c>
      <c r="J1444" s="80">
        <v>0.73</v>
      </c>
      <c r="K1444" s="87">
        <v>14.6</v>
      </c>
    </row>
    <row r="1445" spans="2:11" x14ac:dyDescent="0.2">
      <c r="B1445" s="57" t="s">
        <v>2213</v>
      </c>
      <c r="C1445" s="51" t="s">
        <v>1153</v>
      </c>
      <c r="D1445" s="88"/>
      <c r="E1445" s="17">
        <v>348023</v>
      </c>
      <c r="F1445" s="149" t="s">
        <v>741</v>
      </c>
      <c r="G1445" s="170"/>
      <c r="H1445" s="150"/>
      <c r="I1445" s="17">
        <v>18</v>
      </c>
      <c r="J1445" s="80">
        <v>0.21</v>
      </c>
      <c r="K1445" s="87">
        <v>3.78</v>
      </c>
    </row>
    <row r="1446" spans="2:11" x14ac:dyDescent="0.2">
      <c r="B1446" s="57" t="s">
        <v>2214</v>
      </c>
      <c r="C1446" s="51" t="s">
        <v>1143</v>
      </c>
      <c r="D1446" s="88"/>
      <c r="E1446" s="17">
        <v>362789</v>
      </c>
      <c r="F1446" s="149" t="s">
        <v>558</v>
      </c>
      <c r="G1446" s="170"/>
      <c r="H1446" s="150"/>
      <c r="I1446" s="17">
        <v>24</v>
      </c>
      <c r="J1446" s="80">
        <v>0.66</v>
      </c>
      <c r="K1446" s="87">
        <v>15.84</v>
      </c>
    </row>
    <row r="1447" spans="2:11" x14ac:dyDescent="0.2">
      <c r="B1447" s="57" t="s">
        <v>2215</v>
      </c>
      <c r="C1447" s="51" t="s">
        <v>1153</v>
      </c>
      <c r="D1447" s="88"/>
      <c r="E1447" s="17">
        <v>348100</v>
      </c>
      <c r="F1447" s="149" t="s">
        <v>591</v>
      </c>
      <c r="G1447" s="170"/>
      <c r="H1447" s="150"/>
      <c r="I1447" s="17">
        <v>26</v>
      </c>
      <c r="J1447" s="80">
        <v>0.86</v>
      </c>
      <c r="K1447" s="87">
        <v>22.36</v>
      </c>
    </row>
    <row r="1448" spans="2:11" x14ac:dyDescent="0.2">
      <c r="B1448" s="57" t="s">
        <v>2216</v>
      </c>
      <c r="C1448" s="51" t="s">
        <v>1147</v>
      </c>
      <c r="D1448" s="88"/>
      <c r="E1448" s="17">
        <v>348539</v>
      </c>
      <c r="F1448" s="149" t="s">
        <v>426</v>
      </c>
      <c r="G1448" s="170"/>
      <c r="H1448" s="150"/>
      <c r="I1448" s="17">
        <v>8</v>
      </c>
      <c r="J1448" s="80">
        <v>0.17</v>
      </c>
      <c r="K1448" s="87">
        <v>1.36</v>
      </c>
    </row>
    <row r="1449" spans="2:11" x14ac:dyDescent="0.2">
      <c r="B1449" s="57" t="s">
        <v>2217</v>
      </c>
      <c r="C1449" s="51" t="s">
        <v>1149</v>
      </c>
      <c r="D1449" s="88"/>
      <c r="E1449" s="17">
        <v>347860</v>
      </c>
      <c r="F1449" s="149" t="s">
        <v>78</v>
      </c>
      <c r="G1449" s="170"/>
      <c r="H1449" s="150"/>
      <c r="I1449" s="17">
        <v>16</v>
      </c>
      <c r="J1449" s="80">
        <v>0.83</v>
      </c>
      <c r="K1449" s="87">
        <v>13.28</v>
      </c>
    </row>
    <row r="1450" spans="2:11" x14ac:dyDescent="0.2">
      <c r="B1450" s="57" t="s">
        <v>2218</v>
      </c>
      <c r="C1450" s="51" t="s">
        <v>1159</v>
      </c>
      <c r="D1450" s="88"/>
      <c r="E1450" s="17">
        <v>348765</v>
      </c>
      <c r="F1450" s="149" t="s">
        <v>388</v>
      </c>
      <c r="G1450" s="170"/>
      <c r="H1450" s="150"/>
      <c r="I1450" s="17">
        <v>13</v>
      </c>
      <c r="J1450" s="80">
        <v>0.71</v>
      </c>
      <c r="K1450" s="87">
        <v>9.23</v>
      </c>
    </row>
    <row r="1451" spans="2:11" x14ac:dyDescent="0.2">
      <c r="B1451" s="57" t="s">
        <v>2219</v>
      </c>
      <c r="C1451" s="51" t="s">
        <v>1160</v>
      </c>
      <c r="D1451" s="88"/>
      <c r="E1451" s="17">
        <v>347655</v>
      </c>
      <c r="F1451" s="149" t="s">
        <v>705</v>
      </c>
      <c r="G1451" s="170"/>
      <c r="H1451" s="150"/>
      <c r="I1451" s="17">
        <v>7</v>
      </c>
      <c r="J1451" s="80">
        <v>0.69</v>
      </c>
      <c r="K1451" s="87">
        <v>4.83</v>
      </c>
    </row>
    <row r="1452" spans="2:11" x14ac:dyDescent="0.2">
      <c r="B1452" s="57" t="s">
        <v>2220</v>
      </c>
      <c r="C1452" s="51" t="s">
        <v>1148</v>
      </c>
      <c r="D1452" s="88"/>
      <c r="E1452" s="17">
        <v>347986</v>
      </c>
      <c r="F1452" s="149" t="s">
        <v>174</v>
      </c>
      <c r="G1452" s="170"/>
      <c r="H1452" s="150"/>
      <c r="I1452" s="17">
        <v>30</v>
      </c>
      <c r="J1452" s="80">
        <v>0.15</v>
      </c>
      <c r="K1452" s="87">
        <v>4.5</v>
      </c>
    </row>
    <row r="1453" spans="2:11" x14ac:dyDescent="0.2">
      <c r="B1453" s="57" t="s">
        <v>2221</v>
      </c>
      <c r="C1453" s="51" t="s">
        <v>1149</v>
      </c>
      <c r="D1453" s="88"/>
      <c r="E1453" s="17">
        <v>366743</v>
      </c>
      <c r="F1453" s="149" t="s">
        <v>193</v>
      </c>
      <c r="G1453" s="170"/>
      <c r="H1453" s="150"/>
      <c r="I1453" s="17">
        <v>9</v>
      </c>
      <c r="J1453" s="80">
        <v>0.63</v>
      </c>
      <c r="K1453" s="87">
        <v>5.67</v>
      </c>
    </row>
    <row r="1454" spans="2:11" x14ac:dyDescent="0.2">
      <c r="B1454" s="57" t="s">
        <v>2222</v>
      </c>
      <c r="C1454" s="51" t="s">
        <v>1153</v>
      </c>
      <c r="D1454" s="88"/>
      <c r="E1454" s="17">
        <v>348216</v>
      </c>
      <c r="F1454" s="149" t="s">
        <v>409</v>
      </c>
      <c r="G1454" s="170"/>
      <c r="H1454" s="150"/>
      <c r="I1454" s="17">
        <v>22</v>
      </c>
      <c r="J1454" s="80">
        <v>0.15</v>
      </c>
      <c r="K1454" s="87">
        <v>3.3</v>
      </c>
    </row>
    <row r="1455" spans="2:11" x14ac:dyDescent="0.2">
      <c r="B1455" s="57" t="s">
        <v>2223</v>
      </c>
      <c r="C1455" s="51" t="s">
        <v>1156</v>
      </c>
      <c r="D1455" s="88"/>
      <c r="E1455" s="17">
        <v>347950</v>
      </c>
      <c r="F1455" s="149" t="s">
        <v>205</v>
      </c>
      <c r="G1455" s="170"/>
      <c r="H1455" s="150"/>
      <c r="I1455" s="17">
        <v>28</v>
      </c>
      <c r="J1455" s="80">
        <v>0.1</v>
      </c>
      <c r="K1455" s="87">
        <v>2.8000000000000003</v>
      </c>
    </row>
    <row r="1456" spans="2:11" x14ac:dyDescent="0.2">
      <c r="B1456" s="57" t="s">
        <v>2224</v>
      </c>
      <c r="C1456" s="51" t="s">
        <v>1156</v>
      </c>
      <c r="D1456" s="88"/>
      <c r="E1456" s="17">
        <v>347621</v>
      </c>
      <c r="F1456" s="149" t="s">
        <v>775</v>
      </c>
      <c r="G1456" s="170"/>
      <c r="H1456" s="150"/>
      <c r="I1456" s="17">
        <v>2</v>
      </c>
      <c r="J1456" s="80">
        <v>0.54</v>
      </c>
      <c r="K1456" s="87">
        <v>1.08</v>
      </c>
    </row>
    <row r="1457" spans="2:11" x14ac:dyDescent="0.2">
      <c r="B1457" s="57" t="s">
        <v>2225</v>
      </c>
      <c r="C1457" s="51" t="s">
        <v>1152</v>
      </c>
      <c r="D1457" s="88"/>
      <c r="E1457" s="17">
        <v>348509</v>
      </c>
      <c r="F1457" s="149" t="s">
        <v>445</v>
      </c>
      <c r="G1457" s="170"/>
      <c r="H1457" s="150"/>
      <c r="I1457" s="17">
        <v>19</v>
      </c>
      <c r="J1457" s="80">
        <v>0.37</v>
      </c>
      <c r="K1457" s="87">
        <v>7.03</v>
      </c>
    </row>
    <row r="1458" spans="2:11" x14ac:dyDescent="0.2">
      <c r="B1458" s="57" t="s">
        <v>2226</v>
      </c>
      <c r="C1458" s="51" t="s">
        <v>1146</v>
      </c>
      <c r="D1458" s="88"/>
      <c r="E1458" s="17">
        <v>362806</v>
      </c>
      <c r="F1458" s="149" t="s">
        <v>560</v>
      </c>
      <c r="G1458" s="170"/>
      <c r="H1458" s="150"/>
      <c r="I1458" s="17">
        <v>2</v>
      </c>
      <c r="J1458" s="80">
        <v>0.63</v>
      </c>
      <c r="K1458" s="87">
        <v>1.26</v>
      </c>
    </row>
    <row r="1459" spans="2:11" x14ac:dyDescent="0.2">
      <c r="B1459" s="57" t="s">
        <v>2227</v>
      </c>
      <c r="C1459" s="51" t="s">
        <v>1154</v>
      </c>
      <c r="D1459" s="88"/>
      <c r="E1459" s="17">
        <v>348809</v>
      </c>
      <c r="F1459" s="149" t="s">
        <v>423</v>
      </c>
      <c r="G1459" s="170"/>
      <c r="H1459" s="150"/>
      <c r="I1459" s="17">
        <v>30</v>
      </c>
      <c r="J1459" s="80">
        <v>0.71</v>
      </c>
      <c r="K1459" s="87">
        <v>21.299999999999997</v>
      </c>
    </row>
    <row r="1460" spans="2:11" x14ac:dyDescent="0.2">
      <c r="B1460" s="57" t="s">
        <v>2228</v>
      </c>
      <c r="C1460" s="51" t="s">
        <v>1159</v>
      </c>
      <c r="D1460" s="88"/>
      <c r="E1460" s="17">
        <v>348507</v>
      </c>
      <c r="F1460" s="149" t="s">
        <v>511</v>
      </c>
      <c r="G1460" s="170"/>
      <c r="H1460" s="150"/>
      <c r="I1460" s="17">
        <v>11</v>
      </c>
      <c r="J1460" s="80">
        <v>0.32</v>
      </c>
      <c r="K1460" s="87">
        <v>3.52</v>
      </c>
    </row>
    <row r="1461" spans="2:11" x14ac:dyDescent="0.2">
      <c r="B1461" s="57" t="s">
        <v>2229</v>
      </c>
      <c r="C1461" s="51" t="s">
        <v>1144</v>
      </c>
      <c r="D1461" s="88"/>
      <c r="E1461" s="17">
        <v>348447</v>
      </c>
      <c r="F1461" s="149" t="s">
        <v>153</v>
      </c>
      <c r="G1461" s="170"/>
      <c r="H1461" s="150"/>
      <c r="I1461" s="17">
        <v>9</v>
      </c>
      <c r="J1461" s="80">
        <v>0.77</v>
      </c>
      <c r="K1461" s="87">
        <v>6.93</v>
      </c>
    </row>
    <row r="1462" spans="2:11" x14ac:dyDescent="0.2">
      <c r="B1462" s="57" t="s">
        <v>2230</v>
      </c>
      <c r="C1462" s="51" t="s">
        <v>1154</v>
      </c>
      <c r="D1462" s="88"/>
      <c r="E1462" s="17">
        <v>353559</v>
      </c>
      <c r="F1462" s="149" t="s">
        <v>200</v>
      </c>
      <c r="G1462" s="170"/>
      <c r="H1462" s="150"/>
      <c r="I1462" s="17">
        <v>4</v>
      </c>
      <c r="J1462" s="80">
        <v>0.56999999999999995</v>
      </c>
      <c r="K1462" s="87">
        <v>2.2799999999999998</v>
      </c>
    </row>
    <row r="1463" spans="2:11" x14ac:dyDescent="0.2">
      <c r="B1463" s="57" t="s">
        <v>2231</v>
      </c>
      <c r="C1463" s="51" t="s">
        <v>1143</v>
      </c>
      <c r="D1463" s="88"/>
      <c r="E1463" s="17">
        <v>348282</v>
      </c>
      <c r="F1463" s="149" t="s">
        <v>185</v>
      </c>
      <c r="G1463" s="170"/>
      <c r="H1463" s="150"/>
      <c r="I1463" s="17">
        <v>4</v>
      </c>
      <c r="J1463" s="80">
        <v>0.27</v>
      </c>
      <c r="K1463" s="87">
        <v>1.08</v>
      </c>
    </row>
    <row r="1464" spans="2:11" x14ac:dyDescent="0.2">
      <c r="B1464" s="57" t="s">
        <v>2232</v>
      </c>
      <c r="C1464" s="51" t="s">
        <v>1157</v>
      </c>
      <c r="D1464" s="88"/>
      <c r="E1464" s="17">
        <v>348298</v>
      </c>
      <c r="F1464" s="149" t="s">
        <v>113</v>
      </c>
      <c r="G1464" s="170"/>
      <c r="H1464" s="150"/>
      <c r="I1464" s="17">
        <v>5</v>
      </c>
      <c r="J1464" s="80">
        <v>0.83</v>
      </c>
      <c r="K1464" s="87">
        <v>4.1499999999999995</v>
      </c>
    </row>
    <row r="1465" spans="2:11" x14ac:dyDescent="0.2">
      <c r="B1465" s="57" t="s">
        <v>2233</v>
      </c>
      <c r="C1465" s="51" t="s">
        <v>1158</v>
      </c>
      <c r="D1465" s="88"/>
      <c r="E1465" s="17">
        <v>364245</v>
      </c>
      <c r="F1465" s="149" t="s">
        <v>842</v>
      </c>
      <c r="G1465" s="170"/>
      <c r="H1465" s="150"/>
      <c r="I1465" s="17">
        <v>26</v>
      </c>
      <c r="J1465" s="80">
        <v>0.7</v>
      </c>
      <c r="K1465" s="87">
        <v>18.2</v>
      </c>
    </row>
    <row r="1466" spans="2:11" x14ac:dyDescent="0.2">
      <c r="B1466" s="57" t="s">
        <v>2234</v>
      </c>
      <c r="C1466" s="51" t="s">
        <v>1160</v>
      </c>
      <c r="D1466" s="88"/>
      <c r="E1466" s="17">
        <v>347977</v>
      </c>
      <c r="F1466" s="149" t="s">
        <v>166</v>
      </c>
      <c r="G1466" s="170"/>
      <c r="H1466" s="150"/>
      <c r="I1466" s="17">
        <v>8</v>
      </c>
      <c r="J1466" s="80">
        <v>0.15</v>
      </c>
      <c r="K1466" s="87">
        <v>1.2</v>
      </c>
    </row>
    <row r="1467" spans="2:11" x14ac:dyDescent="0.2">
      <c r="B1467" s="57" t="s">
        <v>2235</v>
      </c>
      <c r="C1467" s="51" t="s">
        <v>1157</v>
      </c>
      <c r="D1467" s="88"/>
      <c r="E1467" s="17">
        <v>347993</v>
      </c>
      <c r="F1467" s="149" t="s">
        <v>291</v>
      </c>
      <c r="G1467" s="170"/>
      <c r="H1467" s="150"/>
      <c r="I1467" s="17">
        <v>25</v>
      </c>
      <c r="J1467" s="80">
        <v>0.41</v>
      </c>
      <c r="K1467" s="87">
        <v>10.25</v>
      </c>
    </row>
    <row r="1468" spans="2:11" x14ac:dyDescent="0.2">
      <c r="B1468" s="57" t="s">
        <v>2236</v>
      </c>
      <c r="C1468" s="51" t="s">
        <v>1160</v>
      </c>
      <c r="D1468" s="88"/>
      <c r="E1468" s="17">
        <v>348193</v>
      </c>
      <c r="F1468" s="149" t="s">
        <v>288</v>
      </c>
      <c r="G1468" s="170"/>
      <c r="H1468" s="150"/>
      <c r="I1468" s="17">
        <v>15</v>
      </c>
      <c r="J1468" s="80">
        <v>0.88</v>
      </c>
      <c r="K1468" s="87">
        <v>13.2</v>
      </c>
    </row>
    <row r="1469" spans="2:11" x14ac:dyDescent="0.2">
      <c r="B1469" s="57" t="s">
        <v>2237</v>
      </c>
      <c r="C1469" s="51" t="s">
        <v>1158</v>
      </c>
      <c r="D1469" s="88"/>
      <c r="E1469" s="17">
        <v>348153</v>
      </c>
      <c r="F1469" s="149" t="s">
        <v>190</v>
      </c>
      <c r="G1469" s="170"/>
      <c r="H1469" s="150"/>
      <c r="I1469" s="17">
        <v>15</v>
      </c>
      <c r="J1469" s="80">
        <v>0.49</v>
      </c>
      <c r="K1469" s="87">
        <v>7.35</v>
      </c>
    </row>
    <row r="1470" spans="2:11" x14ac:dyDescent="0.2">
      <c r="B1470" s="57" t="s">
        <v>2238</v>
      </c>
      <c r="C1470" s="51" t="s">
        <v>1157</v>
      </c>
      <c r="D1470" s="88"/>
      <c r="E1470" s="17">
        <v>348152</v>
      </c>
      <c r="F1470" s="149" t="s">
        <v>190</v>
      </c>
      <c r="G1470" s="170"/>
      <c r="H1470" s="150"/>
      <c r="I1470" s="17">
        <v>11</v>
      </c>
      <c r="J1470" s="80">
        <v>0.35</v>
      </c>
      <c r="K1470" s="87">
        <v>3.8499999999999996</v>
      </c>
    </row>
    <row r="1471" spans="2:11" x14ac:dyDescent="0.2">
      <c r="B1471" s="57" t="s">
        <v>2239</v>
      </c>
      <c r="C1471" s="51" t="s">
        <v>1150</v>
      </c>
      <c r="D1471" s="88"/>
      <c r="E1471" s="17">
        <v>348641</v>
      </c>
      <c r="F1471" s="149" t="s">
        <v>413</v>
      </c>
      <c r="G1471" s="170"/>
      <c r="H1471" s="150"/>
      <c r="I1471" s="17">
        <v>17</v>
      </c>
      <c r="J1471" s="80">
        <v>0.64</v>
      </c>
      <c r="K1471" s="87">
        <v>10.88</v>
      </c>
    </row>
    <row r="1472" spans="2:11" x14ac:dyDescent="0.2">
      <c r="B1472" s="57" t="s">
        <v>2240</v>
      </c>
      <c r="C1472" s="51" t="s">
        <v>1143</v>
      </c>
      <c r="D1472" s="88"/>
      <c r="E1472" s="17">
        <v>348460</v>
      </c>
      <c r="F1472" s="149" t="s">
        <v>844</v>
      </c>
      <c r="G1472" s="170"/>
      <c r="H1472" s="150"/>
      <c r="I1472" s="17">
        <v>26</v>
      </c>
      <c r="J1472" s="80">
        <v>0.38</v>
      </c>
      <c r="K1472" s="87">
        <v>9.8800000000000008</v>
      </c>
    </row>
    <row r="1473" spans="2:11" x14ac:dyDescent="0.2">
      <c r="B1473" s="57" t="s">
        <v>2241</v>
      </c>
      <c r="C1473" s="51" t="s">
        <v>1161</v>
      </c>
      <c r="D1473" s="88"/>
      <c r="E1473" s="17">
        <v>348788</v>
      </c>
      <c r="F1473" s="149" t="s">
        <v>437</v>
      </c>
      <c r="G1473" s="170"/>
      <c r="H1473" s="150"/>
      <c r="I1473" s="17">
        <v>20</v>
      </c>
      <c r="J1473" s="80">
        <v>0.65</v>
      </c>
      <c r="K1473" s="87">
        <v>13</v>
      </c>
    </row>
    <row r="1474" spans="2:11" x14ac:dyDescent="0.2">
      <c r="B1474" s="57" t="s">
        <v>2242</v>
      </c>
      <c r="C1474" s="51" t="s">
        <v>1147</v>
      </c>
      <c r="D1474" s="88"/>
      <c r="E1474" s="17">
        <v>348376</v>
      </c>
      <c r="F1474" s="149" t="s">
        <v>324</v>
      </c>
      <c r="G1474" s="170"/>
      <c r="H1474" s="150"/>
      <c r="I1474" s="17">
        <v>27</v>
      </c>
      <c r="J1474" s="80">
        <v>0.34</v>
      </c>
      <c r="K1474" s="87">
        <v>9.1800000000000015</v>
      </c>
    </row>
    <row r="1475" spans="2:11" x14ac:dyDescent="0.2">
      <c r="B1475" s="57" t="s">
        <v>2243</v>
      </c>
      <c r="C1475" s="51" t="s">
        <v>1162</v>
      </c>
      <c r="D1475" s="88"/>
      <c r="E1475" s="17">
        <v>366816</v>
      </c>
      <c r="F1475" s="149" t="s">
        <v>851</v>
      </c>
      <c r="G1475" s="170"/>
      <c r="H1475" s="150"/>
      <c r="I1475" s="17">
        <v>21</v>
      </c>
      <c r="J1475" s="80">
        <v>0.71</v>
      </c>
      <c r="K1475" s="87">
        <v>14.91</v>
      </c>
    </row>
    <row r="1476" spans="2:11" x14ac:dyDescent="0.2">
      <c r="B1476" s="57" t="s">
        <v>2244</v>
      </c>
      <c r="C1476" s="51" t="s">
        <v>1146</v>
      </c>
      <c r="D1476" s="88"/>
      <c r="E1476" s="17">
        <v>348300</v>
      </c>
      <c r="F1476" s="149" t="s">
        <v>113</v>
      </c>
      <c r="G1476" s="170"/>
      <c r="H1476" s="150"/>
      <c r="I1476" s="17">
        <v>27</v>
      </c>
      <c r="J1476" s="80">
        <v>0.14000000000000001</v>
      </c>
      <c r="K1476" s="87">
        <v>3.7800000000000002</v>
      </c>
    </row>
    <row r="1477" spans="2:11" x14ac:dyDescent="0.2">
      <c r="B1477" s="57" t="s">
        <v>2245</v>
      </c>
      <c r="C1477" s="51" t="s">
        <v>1161</v>
      </c>
      <c r="D1477" s="88"/>
      <c r="E1477" s="17">
        <v>347634</v>
      </c>
      <c r="F1477" s="149" t="s">
        <v>106</v>
      </c>
      <c r="G1477" s="170"/>
      <c r="H1477" s="150"/>
      <c r="I1477" s="17">
        <v>9</v>
      </c>
      <c r="J1477" s="80">
        <v>0.17</v>
      </c>
      <c r="K1477" s="87">
        <v>1.53</v>
      </c>
    </row>
    <row r="1478" spans="2:11" x14ac:dyDescent="0.2">
      <c r="B1478" s="57" t="s">
        <v>2246</v>
      </c>
      <c r="C1478" s="51" t="s">
        <v>1150</v>
      </c>
      <c r="D1478" s="88"/>
      <c r="E1478" s="17">
        <v>348425</v>
      </c>
      <c r="F1478" s="149" t="s">
        <v>700</v>
      </c>
      <c r="G1478" s="170"/>
      <c r="H1478" s="150"/>
      <c r="I1478" s="17">
        <v>10</v>
      </c>
      <c r="J1478" s="80">
        <v>0.17</v>
      </c>
      <c r="K1478" s="87">
        <v>1.7000000000000002</v>
      </c>
    </row>
    <row r="1479" spans="2:11" x14ac:dyDescent="0.2">
      <c r="B1479" s="57" t="s">
        <v>2247</v>
      </c>
      <c r="C1479" s="51" t="s">
        <v>1155</v>
      </c>
      <c r="D1479" s="88"/>
      <c r="E1479" s="17">
        <v>347582</v>
      </c>
      <c r="F1479" s="149" t="s">
        <v>644</v>
      </c>
      <c r="G1479" s="170"/>
      <c r="H1479" s="150"/>
      <c r="I1479" s="17">
        <v>30</v>
      </c>
      <c r="J1479" s="80">
        <v>0.12</v>
      </c>
      <c r="K1479" s="87">
        <v>3.5999999999999996</v>
      </c>
    </row>
    <row r="1480" spans="2:11" x14ac:dyDescent="0.2">
      <c r="B1480" s="57" t="s">
        <v>2248</v>
      </c>
      <c r="C1480" s="51" t="s">
        <v>1155</v>
      </c>
      <c r="D1480" s="88"/>
      <c r="E1480" s="17">
        <v>347956</v>
      </c>
      <c r="F1480" s="149" t="s">
        <v>656</v>
      </c>
      <c r="G1480" s="170"/>
      <c r="H1480" s="150"/>
      <c r="I1480" s="17">
        <v>16</v>
      </c>
      <c r="J1480" s="80">
        <v>0.11</v>
      </c>
      <c r="K1480" s="87">
        <v>1.76</v>
      </c>
    </row>
    <row r="1481" spans="2:11" x14ac:dyDescent="0.2">
      <c r="B1481" s="57" t="s">
        <v>2249</v>
      </c>
      <c r="C1481" s="51" t="s">
        <v>1157</v>
      </c>
      <c r="D1481" s="88"/>
      <c r="E1481" s="17">
        <v>367772</v>
      </c>
      <c r="F1481" s="149" t="s">
        <v>375</v>
      </c>
      <c r="G1481" s="170"/>
      <c r="H1481" s="150"/>
      <c r="I1481" s="17">
        <v>16</v>
      </c>
      <c r="J1481" s="80">
        <v>0.4</v>
      </c>
      <c r="K1481" s="87">
        <v>6.4</v>
      </c>
    </row>
    <row r="1483" spans="2:11" x14ac:dyDescent="0.2">
      <c r="B1483" s="23" t="s">
        <v>1112</v>
      </c>
    </row>
    <row r="1485" spans="2:11" ht="24" x14ac:dyDescent="0.2">
      <c r="B1485" s="167" t="s">
        <v>1113</v>
      </c>
      <c r="C1485" s="168"/>
      <c r="D1485" s="22" t="s">
        <v>1140</v>
      </c>
      <c r="E1485" s="22" t="s">
        <v>1142</v>
      </c>
      <c r="F1485" s="22" t="s">
        <v>1141</v>
      </c>
    </row>
    <row r="1486" spans="2:11" x14ac:dyDescent="0.2">
      <c r="B1486" s="149" t="s">
        <v>1143</v>
      </c>
      <c r="C1486" s="150"/>
      <c r="D1486" s="89">
        <v>51</v>
      </c>
      <c r="E1486" s="89">
        <f>SUMIFS($K$1365:$K$1481,$C$1365:$C$1481,$B1486)</f>
        <v>40.49</v>
      </c>
      <c r="F1486" s="83">
        <f t="shared" ref="F1486:F1504" si="50">IFERROR(E1486/D1486,0)</f>
        <v>0.793921568627451</v>
      </c>
    </row>
    <row r="1487" spans="2:11" x14ac:dyDescent="0.2">
      <c r="B1487" s="149" t="s">
        <v>1144</v>
      </c>
      <c r="C1487" s="150"/>
      <c r="D1487" s="89">
        <v>88</v>
      </c>
      <c r="E1487" s="89">
        <f t="shared" ref="E1487:E1505" si="51">SUMIFS($K$1365:$K$1481,$C$1365:$C$1481,$B1487)</f>
        <v>26.33</v>
      </c>
      <c r="F1487" s="83">
        <f t="shared" si="50"/>
        <v>0.29920454545454545</v>
      </c>
    </row>
    <row r="1488" spans="2:11" x14ac:dyDescent="0.2">
      <c r="B1488" s="149" t="s">
        <v>1145</v>
      </c>
      <c r="C1488" s="150"/>
      <c r="D1488" s="89">
        <v>103</v>
      </c>
      <c r="E1488" s="89">
        <f t="shared" si="51"/>
        <v>30.52</v>
      </c>
      <c r="F1488" s="83">
        <f t="shared" si="50"/>
        <v>0.29631067961165047</v>
      </c>
    </row>
    <row r="1489" spans="2:6" x14ac:dyDescent="0.2">
      <c r="B1489" s="149" t="s">
        <v>1146</v>
      </c>
      <c r="C1489" s="150"/>
      <c r="D1489" s="89">
        <v>81</v>
      </c>
      <c r="E1489" s="89">
        <f t="shared" si="51"/>
        <v>53.28</v>
      </c>
      <c r="F1489" s="83">
        <f t="shared" si="50"/>
        <v>0.65777777777777779</v>
      </c>
    </row>
    <row r="1490" spans="2:6" x14ac:dyDescent="0.2">
      <c r="B1490" s="149" t="s">
        <v>1147</v>
      </c>
      <c r="C1490" s="150"/>
      <c r="D1490" s="89">
        <v>51</v>
      </c>
      <c r="E1490" s="89">
        <f t="shared" si="51"/>
        <v>20.480000000000004</v>
      </c>
      <c r="F1490" s="83">
        <f t="shared" si="50"/>
        <v>0.40156862745098049</v>
      </c>
    </row>
    <row r="1491" spans="2:6" x14ac:dyDescent="0.2">
      <c r="B1491" s="149" t="s">
        <v>1148</v>
      </c>
      <c r="C1491" s="150"/>
      <c r="D1491" s="89">
        <v>85</v>
      </c>
      <c r="E1491" s="89">
        <f t="shared" si="51"/>
        <v>53.51</v>
      </c>
      <c r="F1491" s="83">
        <f t="shared" si="50"/>
        <v>0.62952941176470589</v>
      </c>
    </row>
    <row r="1492" spans="2:6" x14ac:dyDescent="0.2">
      <c r="B1492" s="149" t="s">
        <v>1149</v>
      </c>
      <c r="C1492" s="150"/>
      <c r="D1492" s="89">
        <v>73</v>
      </c>
      <c r="E1492" s="89">
        <f t="shared" si="51"/>
        <v>49.48</v>
      </c>
      <c r="F1492" s="83">
        <f t="shared" si="50"/>
        <v>0.67780821917808209</v>
      </c>
    </row>
    <row r="1493" spans="2:6" x14ac:dyDescent="0.2">
      <c r="B1493" s="149" t="s">
        <v>1150</v>
      </c>
      <c r="C1493" s="150"/>
      <c r="D1493" s="89">
        <v>86</v>
      </c>
      <c r="E1493" s="89">
        <f t="shared" si="51"/>
        <v>22.150000000000002</v>
      </c>
      <c r="F1493" s="83">
        <f t="shared" si="50"/>
        <v>0.25755813953488377</v>
      </c>
    </row>
    <row r="1494" spans="2:6" x14ac:dyDescent="0.2">
      <c r="B1494" s="149" t="s">
        <v>1151</v>
      </c>
      <c r="C1494" s="150"/>
      <c r="D1494" s="89">
        <v>67</v>
      </c>
      <c r="E1494" s="89">
        <f t="shared" si="51"/>
        <v>29.82</v>
      </c>
      <c r="F1494" s="83">
        <f t="shared" si="50"/>
        <v>0.44507462686567162</v>
      </c>
    </row>
    <row r="1495" spans="2:6" x14ac:dyDescent="0.2">
      <c r="B1495" s="149" t="s">
        <v>1152</v>
      </c>
      <c r="C1495" s="150"/>
      <c r="D1495" s="89">
        <v>85</v>
      </c>
      <c r="E1495" s="89">
        <f t="shared" si="51"/>
        <v>48.010000000000005</v>
      </c>
      <c r="F1495" s="83">
        <f t="shared" si="50"/>
        <v>0.56482352941176472</v>
      </c>
    </row>
    <row r="1496" spans="2:6" x14ac:dyDescent="0.2">
      <c r="B1496" s="149" t="s">
        <v>1153</v>
      </c>
      <c r="C1496" s="150"/>
      <c r="D1496" s="89">
        <v>61</v>
      </c>
      <c r="E1496" s="89">
        <f t="shared" si="51"/>
        <v>69.599999999999994</v>
      </c>
      <c r="F1496" s="83">
        <f t="shared" si="50"/>
        <v>1.1409836065573769</v>
      </c>
    </row>
    <row r="1497" spans="2:6" x14ac:dyDescent="0.2">
      <c r="B1497" s="149" t="s">
        <v>1154</v>
      </c>
      <c r="C1497" s="150"/>
      <c r="D1497" s="89">
        <v>67</v>
      </c>
      <c r="E1497" s="89">
        <f t="shared" si="51"/>
        <v>39.909999999999997</v>
      </c>
      <c r="F1497" s="83">
        <f t="shared" si="50"/>
        <v>0.5956716417910447</v>
      </c>
    </row>
    <row r="1498" spans="2:6" x14ac:dyDescent="0.2">
      <c r="B1498" s="149" t="s">
        <v>1155</v>
      </c>
      <c r="C1498" s="150"/>
      <c r="D1498" s="89">
        <v>71</v>
      </c>
      <c r="E1498" s="89">
        <f t="shared" si="51"/>
        <v>10.159999999999998</v>
      </c>
      <c r="F1498" s="83">
        <f t="shared" si="50"/>
        <v>0.14309859154929574</v>
      </c>
    </row>
    <row r="1499" spans="2:6" x14ac:dyDescent="0.2">
      <c r="B1499" s="149" t="s">
        <v>1156</v>
      </c>
      <c r="C1499" s="150"/>
      <c r="D1499" s="89">
        <v>66</v>
      </c>
      <c r="E1499" s="89">
        <f t="shared" si="51"/>
        <v>53.169999999999987</v>
      </c>
      <c r="F1499" s="83">
        <f t="shared" si="50"/>
        <v>0.80560606060606044</v>
      </c>
    </row>
    <row r="1500" spans="2:6" x14ac:dyDescent="0.2">
      <c r="B1500" s="149" t="s">
        <v>1157</v>
      </c>
      <c r="C1500" s="150"/>
      <c r="D1500" s="89">
        <v>63</v>
      </c>
      <c r="E1500" s="89">
        <f t="shared" si="51"/>
        <v>38.049999999999997</v>
      </c>
      <c r="F1500" s="83">
        <f t="shared" si="50"/>
        <v>0.60396825396825393</v>
      </c>
    </row>
    <row r="1501" spans="2:6" x14ac:dyDescent="0.2">
      <c r="B1501" s="149" t="s">
        <v>1158</v>
      </c>
      <c r="C1501" s="150"/>
      <c r="D1501" s="89">
        <v>73</v>
      </c>
      <c r="E1501" s="89">
        <f t="shared" si="51"/>
        <v>60.29</v>
      </c>
      <c r="F1501" s="83">
        <f t="shared" si="50"/>
        <v>0.82589041095890414</v>
      </c>
    </row>
    <row r="1502" spans="2:6" x14ac:dyDescent="0.2">
      <c r="B1502" s="149" t="s">
        <v>1159</v>
      </c>
      <c r="C1502" s="150"/>
      <c r="D1502" s="89">
        <v>75</v>
      </c>
      <c r="E1502" s="89">
        <f t="shared" si="51"/>
        <v>40.550000000000004</v>
      </c>
      <c r="F1502" s="83">
        <f t="shared" si="50"/>
        <v>0.54066666666666674</v>
      </c>
    </row>
    <row r="1503" spans="2:6" x14ac:dyDescent="0.2">
      <c r="B1503" s="149" t="s">
        <v>1160</v>
      </c>
      <c r="C1503" s="150"/>
      <c r="D1503" s="89">
        <v>96</v>
      </c>
      <c r="E1503" s="89">
        <f t="shared" si="51"/>
        <v>23.82</v>
      </c>
      <c r="F1503" s="83">
        <f t="shared" si="50"/>
        <v>0.24812500000000001</v>
      </c>
    </row>
    <row r="1504" spans="2:6" x14ac:dyDescent="0.2">
      <c r="B1504" s="149" t="s">
        <v>1161</v>
      </c>
      <c r="C1504" s="150"/>
      <c r="D1504" s="89">
        <v>118</v>
      </c>
      <c r="E1504" s="89">
        <f t="shared" si="51"/>
        <v>21.43</v>
      </c>
      <c r="F1504" s="83">
        <f t="shared" si="50"/>
        <v>0.18161016949152542</v>
      </c>
    </row>
    <row r="1505" spans="2:11" x14ac:dyDescent="0.2">
      <c r="B1505" s="149" t="s">
        <v>1162</v>
      </c>
      <c r="C1505" s="150"/>
      <c r="D1505" s="89">
        <v>92</v>
      </c>
      <c r="E1505" s="89">
        <f t="shared" si="51"/>
        <v>52.97</v>
      </c>
      <c r="F1505" s="83">
        <f>IFERROR(E1505/D1505,0)</f>
        <v>0.57576086956521733</v>
      </c>
    </row>
    <row r="1507" spans="2:11" x14ac:dyDescent="0.2">
      <c r="C1507" s="46" t="s">
        <v>1111</v>
      </c>
      <c r="D1507" s="138">
        <f>SUM(D1486:D1506)</f>
        <v>1552</v>
      </c>
      <c r="E1507" s="138">
        <f>SUM(E1486:E1506)</f>
        <v>784.01999999999987</v>
      </c>
      <c r="F1507" s="82">
        <f>IFERROR(E1507/D1507,0)</f>
        <v>0.50516752577319579</v>
      </c>
    </row>
    <row r="1509" spans="2:11" x14ac:dyDescent="0.2">
      <c r="B1509" s="64" t="s">
        <v>1174</v>
      </c>
    </row>
    <row r="1511" spans="2:11" x14ac:dyDescent="0.2">
      <c r="B1511" s="72" t="s">
        <v>1139</v>
      </c>
      <c r="C1511" s="167" t="s">
        <v>1038</v>
      </c>
      <c r="D1511" s="168"/>
      <c r="E1511" s="72" t="s">
        <v>1311</v>
      </c>
      <c r="F1511" s="167" t="s">
        <v>1027</v>
      </c>
      <c r="G1511" s="169"/>
      <c r="H1511" s="168"/>
      <c r="I1511" s="72" t="s">
        <v>1169</v>
      </c>
      <c r="J1511" s="72" t="s">
        <v>1170</v>
      </c>
      <c r="K1511" s="86" t="s">
        <v>1171</v>
      </c>
    </row>
    <row r="1512" spans="2:11" x14ac:dyDescent="0.2">
      <c r="B1512" s="57" t="s">
        <v>2250</v>
      </c>
      <c r="C1512" s="51" t="s">
        <v>1154</v>
      </c>
      <c r="D1512" s="88"/>
      <c r="E1512" s="17">
        <v>348032</v>
      </c>
      <c r="F1512" s="149" t="s">
        <v>315</v>
      </c>
      <c r="G1512" s="170"/>
      <c r="H1512" s="150"/>
      <c r="I1512" s="17">
        <v>15</v>
      </c>
      <c r="J1512" s="80">
        <v>0.83</v>
      </c>
      <c r="K1512" s="87">
        <v>12.45</v>
      </c>
    </row>
    <row r="1513" spans="2:11" x14ac:dyDescent="0.2">
      <c r="B1513" s="57" t="s">
        <v>2251</v>
      </c>
      <c r="C1513" s="51" t="s">
        <v>1147</v>
      </c>
      <c r="D1513" s="88"/>
      <c r="E1513" s="17">
        <v>366681</v>
      </c>
      <c r="F1513" s="149" t="s">
        <v>819</v>
      </c>
      <c r="G1513" s="170"/>
      <c r="H1513" s="150"/>
      <c r="I1513" s="17">
        <v>30</v>
      </c>
      <c r="J1513" s="80">
        <v>0.47</v>
      </c>
      <c r="K1513" s="87">
        <v>14.1</v>
      </c>
    </row>
    <row r="1514" spans="2:11" x14ac:dyDescent="0.2">
      <c r="B1514" s="57" t="s">
        <v>2252</v>
      </c>
      <c r="C1514" s="51" t="s">
        <v>1155</v>
      </c>
      <c r="D1514" s="88"/>
      <c r="E1514" s="17">
        <v>348234</v>
      </c>
      <c r="F1514" s="149" t="s">
        <v>613</v>
      </c>
      <c r="G1514" s="170"/>
      <c r="H1514" s="150"/>
      <c r="I1514" s="17">
        <v>21</v>
      </c>
      <c r="J1514" s="80">
        <v>0.35</v>
      </c>
      <c r="K1514" s="87">
        <v>7.35</v>
      </c>
    </row>
    <row r="1515" spans="2:11" x14ac:dyDescent="0.2">
      <c r="B1515" s="57" t="s">
        <v>2253</v>
      </c>
      <c r="C1515" s="51" t="s">
        <v>1154</v>
      </c>
      <c r="D1515" s="88"/>
      <c r="E1515" s="17">
        <v>348473</v>
      </c>
      <c r="F1515" s="149" t="s">
        <v>617</v>
      </c>
      <c r="G1515" s="170"/>
      <c r="H1515" s="150"/>
      <c r="I1515" s="17">
        <v>22</v>
      </c>
      <c r="J1515" s="80">
        <v>0.78</v>
      </c>
      <c r="K1515" s="87">
        <v>17.16</v>
      </c>
    </row>
    <row r="1516" spans="2:11" x14ac:dyDescent="0.2">
      <c r="B1516" s="57" t="s">
        <v>2254</v>
      </c>
      <c r="C1516" s="51" t="s">
        <v>1146</v>
      </c>
      <c r="D1516" s="88"/>
      <c r="E1516" s="17">
        <v>348643</v>
      </c>
      <c r="F1516" s="149" t="s">
        <v>404</v>
      </c>
      <c r="G1516" s="170"/>
      <c r="H1516" s="150"/>
      <c r="I1516" s="17">
        <v>28</v>
      </c>
      <c r="J1516" s="80">
        <v>0.32</v>
      </c>
      <c r="K1516" s="87">
        <v>8.9600000000000009</v>
      </c>
    </row>
    <row r="1517" spans="2:11" x14ac:dyDescent="0.2">
      <c r="B1517" s="57" t="s">
        <v>2255</v>
      </c>
      <c r="C1517" s="51" t="s">
        <v>1158</v>
      </c>
      <c r="D1517" s="88"/>
      <c r="E1517" s="17">
        <v>347749</v>
      </c>
      <c r="F1517" s="149" t="s">
        <v>465</v>
      </c>
      <c r="G1517" s="170"/>
      <c r="H1517" s="150"/>
      <c r="I1517" s="17">
        <v>28</v>
      </c>
      <c r="J1517" s="80">
        <v>0.14000000000000001</v>
      </c>
      <c r="K1517" s="87">
        <v>3.9200000000000004</v>
      </c>
    </row>
    <row r="1518" spans="2:11" x14ac:dyDescent="0.2">
      <c r="B1518" s="57" t="s">
        <v>2256</v>
      </c>
      <c r="C1518" s="51" t="s">
        <v>1162</v>
      </c>
      <c r="D1518" s="88"/>
      <c r="E1518" s="17">
        <v>348519</v>
      </c>
      <c r="F1518" s="149" t="s">
        <v>360</v>
      </c>
      <c r="G1518" s="170"/>
      <c r="H1518" s="150"/>
      <c r="I1518" s="17">
        <v>15</v>
      </c>
      <c r="J1518" s="80">
        <v>0.52</v>
      </c>
      <c r="K1518" s="87">
        <v>7.8000000000000007</v>
      </c>
    </row>
    <row r="1519" spans="2:11" x14ac:dyDescent="0.2">
      <c r="B1519" s="57" t="s">
        <v>2257</v>
      </c>
      <c r="C1519" s="51" t="s">
        <v>1149</v>
      </c>
      <c r="D1519" s="88"/>
      <c r="E1519" s="17">
        <v>348590</v>
      </c>
      <c r="F1519" s="149" t="s">
        <v>415</v>
      </c>
      <c r="G1519" s="170"/>
      <c r="H1519" s="150"/>
      <c r="I1519" s="17">
        <v>5</v>
      </c>
      <c r="J1519" s="80">
        <v>0.64</v>
      </c>
      <c r="K1519" s="87">
        <v>3.2</v>
      </c>
    </row>
    <row r="1520" spans="2:11" x14ac:dyDescent="0.2">
      <c r="B1520" s="57" t="s">
        <v>2258</v>
      </c>
      <c r="C1520" s="51" t="s">
        <v>1152</v>
      </c>
      <c r="D1520" s="88"/>
      <c r="E1520" s="17">
        <v>362786</v>
      </c>
      <c r="F1520" s="149" t="s">
        <v>473</v>
      </c>
      <c r="G1520" s="170"/>
      <c r="H1520" s="150"/>
      <c r="I1520" s="17">
        <v>19</v>
      </c>
      <c r="J1520" s="80">
        <v>0.12</v>
      </c>
      <c r="K1520" s="87">
        <v>2.2799999999999998</v>
      </c>
    </row>
    <row r="1521" spans="2:11" x14ac:dyDescent="0.2">
      <c r="B1521" s="57" t="s">
        <v>2259</v>
      </c>
      <c r="C1521" s="51" t="s">
        <v>1160</v>
      </c>
      <c r="D1521" s="88"/>
      <c r="E1521" s="17">
        <v>348411</v>
      </c>
      <c r="F1521" s="149" t="s">
        <v>275</v>
      </c>
      <c r="G1521" s="170"/>
      <c r="H1521" s="150"/>
      <c r="I1521" s="17">
        <v>16</v>
      </c>
      <c r="J1521" s="80">
        <v>0.3</v>
      </c>
      <c r="K1521" s="87">
        <v>4.8</v>
      </c>
    </row>
    <row r="1522" spans="2:11" x14ac:dyDescent="0.2">
      <c r="B1522" s="57" t="s">
        <v>2260</v>
      </c>
      <c r="C1522" s="51" t="s">
        <v>1158</v>
      </c>
      <c r="D1522" s="88"/>
      <c r="E1522" s="17">
        <v>347878</v>
      </c>
      <c r="F1522" s="149" t="s">
        <v>147</v>
      </c>
      <c r="G1522" s="170"/>
      <c r="H1522" s="150"/>
      <c r="I1522" s="17">
        <v>24</v>
      </c>
      <c r="J1522" s="80">
        <v>0.73</v>
      </c>
      <c r="K1522" s="87">
        <v>17.52</v>
      </c>
    </row>
    <row r="1523" spans="2:11" x14ac:dyDescent="0.2">
      <c r="B1523" s="57" t="s">
        <v>2261</v>
      </c>
      <c r="C1523" s="51" t="s">
        <v>1162</v>
      </c>
      <c r="D1523" s="88"/>
      <c r="E1523" s="17">
        <v>348250</v>
      </c>
      <c r="F1523" s="149" t="s">
        <v>272</v>
      </c>
      <c r="G1523" s="170"/>
      <c r="H1523" s="150"/>
      <c r="I1523" s="17">
        <v>3</v>
      </c>
      <c r="J1523" s="80">
        <v>0.38</v>
      </c>
      <c r="K1523" s="87">
        <v>1.1400000000000001</v>
      </c>
    </row>
    <row r="1524" spans="2:11" x14ac:dyDescent="0.2">
      <c r="B1524" s="57" t="s">
        <v>2262</v>
      </c>
      <c r="C1524" s="51" t="s">
        <v>1146</v>
      </c>
      <c r="D1524" s="88"/>
      <c r="E1524" s="17">
        <v>348560</v>
      </c>
      <c r="F1524" s="149" t="s">
        <v>349</v>
      </c>
      <c r="G1524" s="170"/>
      <c r="H1524" s="150"/>
      <c r="I1524" s="17">
        <v>4</v>
      </c>
      <c r="J1524" s="80">
        <v>0.15</v>
      </c>
      <c r="K1524" s="87">
        <v>0.6</v>
      </c>
    </row>
    <row r="1525" spans="2:11" x14ac:dyDescent="0.2">
      <c r="B1525" s="57" t="s">
        <v>2263</v>
      </c>
      <c r="C1525" s="51" t="s">
        <v>1148</v>
      </c>
      <c r="D1525" s="88"/>
      <c r="E1525" s="17">
        <v>348431</v>
      </c>
      <c r="F1525" s="149" t="s">
        <v>155</v>
      </c>
      <c r="G1525" s="170"/>
      <c r="H1525" s="150"/>
      <c r="I1525" s="17">
        <v>7</v>
      </c>
      <c r="J1525" s="80">
        <v>0.21</v>
      </c>
      <c r="K1525" s="87">
        <v>1.47</v>
      </c>
    </row>
    <row r="1526" spans="2:11" x14ac:dyDescent="0.2">
      <c r="B1526" s="57" t="s">
        <v>2264</v>
      </c>
      <c r="C1526" s="51" t="s">
        <v>1158</v>
      </c>
      <c r="D1526" s="88"/>
      <c r="E1526" s="17">
        <v>347996</v>
      </c>
      <c r="F1526" s="149" t="s">
        <v>175</v>
      </c>
      <c r="G1526" s="170"/>
      <c r="H1526" s="150"/>
      <c r="I1526" s="17">
        <v>0</v>
      </c>
      <c r="J1526" s="80">
        <v>0.9</v>
      </c>
      <c r="K1526" s="87">
        <v>0</v>
      </c>
    </row>
    <row r="1527" spans="2:11" x14ac:dyDescent="0.2">
      <c r="B1527" s="57" t="s">
        <v>2265</v>
      </c>
      <c r="C1527" s="51" t="s">
        <v>1160</v>
      </c>
      <c r="D1527" s="88"/>
      <c r="E1527" s="17">
        <v>348814</v>
      </c>
      <c r="F1527" s="149" t="s">
        <v>303</v>
      </c>
      <c r="G1527" s="170"/>
      <c r="H1527" s="150"/>
      <c r="I1527" s="17">
        <v>1</v>
      </c>
      <c r="J1527" s="80">
        <v>0.84</v>
      </c>
      <c r="K1527" s="87">
        <v>0.84</v>
      </c>
    </row>
    <row r="1528" spans="2:11" x14ac:dyDescent="0.2">
      <c r="B1528" s="57" t="s">
        <v>2266</v>
      </c>
      <c r="C1528" s="51" t="s">
        <v>1160</v>
      </c>
      <c r="D1528" s="88"/>
      <c r="E1528" s="17">
        <v>348512</v>
      </c>
      <c r="F1528" s="149" t="s">
        <v>392</v>
      </c>
      <c r="G1528" s="170"/>
      <c r="H1528" s="150"/>
      <c r="I1528" s="17">
        <v>23</v>
      </c>
      <c r="J1528" s="80">
        <v>0.88</v>
      </c>
      <c r="K1528" s="87">
        <v>20.239999999999998</v>
      </c>
    </row>
    <row r="1529" spans="2:11" x14ac:dyDescent="0.2">
      <c r="B1529" s="57" t="s">
        <v>2267</v>
      </c>
      <c r="C1529" s="51" t="s">
        <v>1145</v>
      </c>
      <c r="D1529" s="88"/>
      <c r="E1529" s="17">
        <v>348137</v>
      </c>
      <c r="F1529" s="149" t="s">
        <v>628</v>
      </c>
      <c r="G1529" s="170"/>
      <c r="H1529" s="150"/>
      <c r="I1529" s="17">
        <v>4</v>
      </c>
      <c r="J1529" s="80">
        <v>0.6</v>
      </c>
      <c r="K1529" s="87">
        <v>2.4</v>
      </c>
    </row>
    <row r="1530" spans="2:11" x14ac:dyDescent="0.2">
      <c r="B1530" s="57" t="s">
        <v>2268</v>
      </c>
      <c r="C1530" s="51" t="s">
        <v>1150</v>
      </c>
      <c r="D1530" s="88"/>
      <c r="E1530" s="17">
        <v>348438</v>
      </c>
      <c r="F1530" s="149" t="s">
        <v>154</v>
      </c>
      <c r="G1530" s="170"/>
      <c r="H1530" s="150"/>
      <c r="I1530" s="17">
        <v>2</v>
      </c>
      <c r="J1530" s="80">
        <v>0.24</v>
      </c>
      <c r="K1530" s="87">
        <v>0.48</v>
      </c>
    </row>
    <row r="1531" spans="2:11" x14ac:dyDescent="0.2">
      <c r="B1531" s="57" t="s">
        <v>2269</v>
      </c>
      <c r="C1531" s="51" t="s">
        <v>1160</v>
      </c>
      <c r="D1531" s="88"/>
      <c r="E1531" s="17">
        <v>348355</v>
      </c>
      <c r="F1531" s="149" t="s">
        <v>567</v>
      </c>
      <c r="G1531" s="170"/>
      <c r="H1531" s="150"/>
      <c r="I1531" s="17">
        <v>3</v>
      </c>
      <c r="J1531" s="80">
        <v>0.45</v>
      </c>
      <c r="K1531" s="87">
        <v>1.35</v>
      </c>
    </row>
    <row r="1532" spans="2:11" x14ac:dyDescent="0.2">
      <c r="B1532" s="57" t="s">
        <v>2270</v>
      </c>
      <c r="C1532" s="51" t="s">
        <v>1158</v>
      </c>
      <c r="D1532" s="88"/>
      <c r="E1532" s="17">
        <v>368075</v>
      </c>
      <c r="F1532" s="149" t="s">
        <v>856</v>
      </c>
      <c r="G1532" s="170"/>
      <c r="H1532" s="150"/>
      <c r="I1532" s="17">
        <v>4</v>
      </c>
      <c r="J1532" s="80">
        <v>0.32</v>
      </c>
      <c r="K1532" s="87">
        <v>1.28</v>
      </c>
    </row>
    <row r="1533" spans="2:11" x14ac:dyDescent="0.2">
      <c r="B1533" s="57" t="s">
        <v>2271</v>
      </c>
      <c r="C1533" s="51" t="s">
        <v>1156</v>
      </c>
      <c r="D1533" s="88"/>
      <c r="E1533" s="17">
        <v>347868</v>
      </c>
      <c r="F1533" s="149" t="s">
        <v>120</v>
      </c>
      <c r="G1533" s="170"/>
      <c r="H1533" s="150"/>
      <c r="I1533" s="17">
        <v>26</v>
      </c>
      <c r="J1533" s="80">
        <v>0.2</v>
      </c>
      <c r="K1533" s="87">
        <v>5.2</v>
      </c>
    </row>
    <row r="1534" spans="2:11" x14ac:dyDescent="0.2">
      <c r="B1534" s="57" t="s">
        <v>2272</v>
      </c>
      <c r="C1534" s="51" t="s">
        <v>1145</v>
      </c>
      <c r="D1534" s="88"/>
      <c r="E1534" s="17">
        <v>347897</v>
      </c>
      <c r="F1534" s="149" t="s">
        <v>138</v>
      </c>
      <c r="G1534" s="170"/>
      <c r="H1534" s="150"/>
      <c r="I1534" s="17">
        <v>23</v>
      </c>
      <c r="J1534" s="80">
        <v>0.46</v>
      </c>
      <c r="K1534" s="87">
        <v>10.58</v>
      </c>
    </row>
    <row r="1535" spans="2:11" x14ac:dyDescent="0.2">
      <c r="B1535" s="57" t="s">
        <v>2273</v>
      </c>
      <c r="C1535" s="51" t="s">
        <v>1143</v>
      </c>
      <c r="D1535" s="88"/>
      <c r="E1535" s="17">
        <v>348349</v>
      </c>
      <c r="F1535" s="149" t="s">
        <v>250</v>
      </c>
      <c r="G1535" s="170"/>
      <c r="H1535" s="150"/>
      <c r="I1535" s="17">
        <v>3</v>
      </c>
      <c r="J1535" s="80">
        <v>0.22</v>
      </c>
      <c r="K1535" s="87">
        <v>0.66</v>
      </c>
    </row>
    <row r="1536" spans="2:11" x14ac:dyDescent="0.2">
      <c r="B1536" s="57" t="s">
        <v>2274</v>
      </c>
      <c r="C1536" s="51" t="s">
        <v>1149</v>
      </c>
      <c r="D1536" s="88"/>
      <c r="E1536" s="17">
        <v>348812</v>
      </c>
      <c r="F1536" s="149" t="s">
        <v>285</v>
      </c>
      <c r="G1536" s="170"/>
      <c r="H1536" s="150"/>
      <c r="I1536" s="17">
        <v>3</v>
      </c>
      <c r="J1536" s="80">
        <v>0.18</v>
      </c>
      <c r="K1536" s="87">
        <v>0.54</v>
      </c>
    </row>
    <row r="1537" spans="2:11" x14ac:dyDescent="0.2">
      <c r="B1537" s="57" t="s">
        <v>2275</v>
      </c>
      <c r="C1537" s="51" t="s">
        <v>1160</v>
      </c>
      <c r="D1537" s="88"/>
      <c r="E1537" s="17">
        <v>348533</v>
      </c>
      <c r="F1537" s="149" t="s">
        <v>228</v>
      </c>
      <c r="G1537" s="170"/>
      <c r="H1537" s="150"/>
      <c r="I1537" s="17">
        <v>18</v>
      </c>
      <c r="J1537" s="80">
        <v>0.18</v>
      </c>
      <c r="K1537" s="87">
        <v>3.2399999999999998</v>
      </c>
    </row>
    <row r="1538" spans="2:11" x14ac:dyDescent="0.2">
      <c r="B1538" s="57" t="s">
        <v>2276</v>
      </c>
      <c r="C1538" s="51" t="s">
        <v>1153</v>
      </c>
      <c r="D1538" s="88"/>
      <c r="E1538" s="17">
        <v>347608</v>
      </c>
      <c r="F1538" s="149" t="s">
        <v>406</v>
      </c>
      <c r="G1538" s="170"/>
      <c r="H1538" s="150"/>
      <c r="I1538" s="17">
        <v>18</v>
      </c>
      <c r="J1538" s="80">
        <v>0.62</v>
      </c>
      <c r="K1538" s="87">
        <v>11.16</v>
      </c>
    </row>
    <row r="1539" spans="2:11" x14ac:dyDescent="0.2">
      <c r="B1539" s="57" t="s">
        <v>2277</v>
      </c>
      <c r="C1539" s="51" t="s">
        <v>1146</v>
      </c>
      <c r="D1539" s="88"/>
      <c r="E1539" s="17">
        <v>348768</v>
      </c>
      <c r="F1539" s="149" t="s">
        <v>343</v>
      </c>
      <c r="G1539" s="170"/>
      <c r="H1539" s="150"/>
      <c r="I1539" s="17">
        <v>29</v>
      </c>
      <c r="J1539" s="80">
        <v>0.47</v>
      </c>
      <c r="K1539" s="87">
        <v>13.629999999999999</v>
      </c>
    </row>
    <row r="1540" spans="2:11" x14ac:dyDescent="0.2">
      <c r="B1540" s="57" t="s">
        <v>2278</v>
      </c>
      <c r="C1540" s="51" t="s">
        <v>1150</v>
      </c>
      <c r="D1540" s="88"/>
      <c r="E1540" s="17">
        <v>348372</v>
      </c>
      <c r="F1540" s="149" t="s">
        <v>385</v>
      </c>
      <c r="G1540" s="170"/>
      <c r="H1540" s="150"/>
      <c r="I1540" s="17">
        <v>25</v>
      </c>
      <c r="J1540" s="80">
        <v>0.41</v>
      </c>
      <c r="K1540" s="87">
        <v>10.25</v>
      </c>
    </row>
    <row r="1541" spans="2:11" x14ac:dyDescent="0.2">
      <c r="B1541" s="57" t="s">
        <v>2279</v>
      </c>
      <c r="C1541" s="51" t="s">
        <v>1148</v>
      </c>
      <c r="D1541" s="88"/>
      <c r="E1541" s="17">
        <v>348850</v>
      </c>
      <c r="F1541" s="149" t="s">
        <v>304</v>
      </c>
      <c r="G1541" s="170"/>
      <c r="H1541" s="150"/>
      <c r="I1541" s="17">
        <v>22</v>
      </c>
      <c r="J1541" s="80">
        <v>0.61</v>
      </c>
      <c r="K1541" s="87">
        <v>13.42</v>
      </c>
    </row>
    <row r="1542" spans="2:11" x14ac:dyDescent="0.2">
      <c r="B1542" s="57" t="s">
        <v>2280</v>
      </c>
      <c r="C1542" s="51" t="s">
        <v>1157</v>
      </c>
      <c r="D1542" s="88"/>
      <c r="E1542" s="17">
        <v>348793</v>
      </c>
      <c r="F1542" s="149" t="s">
        <v>178</v>
      </c>
      <c r="G1542" s="170"/>
      <c r="H1542" s="150"/>
      <c r="I1542" s="17">
        <v>29</v>
      </c>
      <c r="J1542" s="80">
        <v>0.77</v>
      </c>
      <c r="K1542" s="87">
        <v>22.330000000000002</v>
      </c>
    </row>
    <row r="1543" spans="2:11" x14ac:dyDescent="0.2">
      <c r="B1543" s="57" t="s">
        <v>2281</v>
      </c>
      <c r="C1543" s="51" t="s">
        <v>1151</v>
      </c>
      <c r="D1543" s="88"/>
      <c r="E1543" s="17">
        <v>348249</v>
      </c>
      <c r="F1543" s="149" t="s">
        <v>272</v>
      </c>
      <c r="G1543" s="170"/>
      <c r="H1543" s="150"/>
      <c r="I1543" s="17">
        <v>20</v>
      </c>
      <c r="J1543" s="80">
        <v>0.47</v>
      </c>
      <c r="K1543" s="87">
        <v>9.3999999999999986</v>
      </c>
    </row>
    <row r="1544" spans="2:11" x14ac:dyDescent="0.2">
      <c r="B1544" s="57" t="s">
        <v>2282</v>
      </c>
      <c r="C1544" s="51" t="s">
        <v>1151</v>
      </c>
      <c r="D1544" s="88"/>
      <c r="E1544" s="17">
        <v>347830</v>
      </c>
      <c r="F1544" s="149" t="s">
        <v>210</v>
      </c>
      <c r="G1544" s="170"/>
      <c r="H1544" s="150"/>
      <c r="I1544" s="17">
        <v>30</v>
      </c>
      <c r="J1544" s="80">
        <v>0.43</v>
      </c>
      <c r="K1544" s="87">
        <v>12.9</v>
      </c>
    </row>
    <row r="1545" spans="2:11" x14ac:dyDescent="0.2">
      <c r="B1545" s="57" t="s">
        <v>2283</v>
      </c>
      <c r="C1545" s="51" t="s">
        <v>1145</v>
      </c>
      <c r="D1545" s="88"/>
      <c r="E1545" s="17">
        <v>369418</v>
      </c>
      <c r="F1545" s="149" t="s">
        <v>852</v>
      </c>
      <c r="G1545" s="170"/>
      <c r="H1545" s="150"/>
      <c r="I1545" s="17">
        <v>7</v>
      </c>
      <c r="J1545" s="80">
        <v>0.65</v>
      </c>
      <c r="K1545" s="87">
        <v>4.55</v>
      </c>
    </row>
    <row r="1546" spans="2:11" x14ac:dyDescent="0.2">
      <c r="B1546" s="57" t="s">
        <v>2284</v>
      </c>
      <c r="C1546" s="51" t="s">
        <v>1152</v>
      </c>
      <c r="D1546" s="88"/>
      <c r="E1546" s="17">
        <v>364298</v>
      </c>
      <c r="F1546" s="149" t="s">
        <v>498</v>
      </c>
      <c r="G1546" s="170"/>
      <c r="H1546" s="150"/>
      <c r="I1546" s="17">
        <v>16</v>
      </c>
      <c r="J1546" s="80">
        <v>0.32</v>
      </c>
      <c r="K1546" s="87">
        <v>5.12</v>
      </c>
    </row>
    <row r="1547" spans="2:11" x14ac:dyDescent="0.2">
      <c r="B1547" s="57" t="s">
        <v>2285</v>
      </c>
      <c r="C1547" s="51" t="s">
        <v>1145</v>
      </c>
      <c r="D1547" s="88"/>
      <c r="E1547" s="17">
        <v>348856</v>
      </c>
      <c r="F1547" s="149" t="s">
        <v>421</v>
      </c>
      <c r="G1547" s="170"/>
      <c r="H1547" s="150"/>
      <c r="I1547" s="17">
        <v>18</v>
      </c>
      <c r="J1547" s="80">
        <v>0.41</v>
      </c>
      <c r="K1547" s="87">
        <v>7.38</v>
      </c>
    </row>
    <row r="1548" spans="2:11" x14ac:dyDescent="0.2">
      <c r="B1548" s="57" t="s">
        <v>2286</v>
      </c>
      <c r="C1548" s="51" t="s">
        <v>1148</v>
      </c>
      <c r="D1548" s="88"/>
      <c r="E1548" s="17">
        <v>348590</v>
      </c>
      <c r="F1548" s="149" t="s">
        <v>415</v>
      </c>
      <c r="G1548" s="170"/>
      <c r="H1548" s="150"/>
      <c r="I1548" s="17">
        <v>18</v>
      </c>
      <c r="J1548" s="80">
        <v>0.64</v>
      </c>
      <c r="K1548" s="87">
        <v>11.52</v>
      </c>
    </row>
    <row r="1549" spans="2:11" x14ac:dyDescent="0.2">
      <c r="B1549" s="57" t="s">
        <v>2287</v>
      </c>
      <c r="C1549" s="51" t="s">
        <v>1144</v>
      </c>
      <c r="D1549" s="88"/>
      <c r="E1549" s="17">
        <v>348216</v>
      </c>
      <c r="F1549" s="149" t="s">
        <v>409</v>
      </c>
      <c r="G1549" s="170"/>
      <c r="H1549" s="150"/>
      <c r="I1549" s="17">
        <v>14</v>
      </c>
      <c r="J1549" s="80">
        <v>0.15</v>
      </c>
      <c r="K1549" s="87">
        <v>2.1</v>
      </c>
    </row>
    <row r="1550" spans="2:11" x14ac:dyDescent="0.2">
      <c r="B1550" s="57" t="s">
        <v>2288</v>
      </c>
      <c r="C1550" s="51" t="s">
        <v>1158</v>
      </c>
      <c r="D1550" s="88"/>
      <c r="E1550" s="17">
        <v>348567</v>
      </c>
      <c r="F1550" s="149" t="s">
        <v>512</v>
      </c>
      <c r="G1550" s="170"/>
      <c r="H1550" s="150"/>
      <c r="I1550" s="17">
        <v>26</v>
      </c>
      <c r="J1550" s="80">
        <v>0.46</v>
      </c>
      <c r="K1550" s="87">
        <v>11.96</v>
      </c>
    </row>
    <row r="1551" spans="2:11" x14ac:dyDescent="0.2">
      <c r="B1551" s="57" t="s">
        <v>2289</v>
      </c>
      <c r="C1551" s="51" t="s">
        <v>1154</v>
      </c>
      <c r="D1551" s="88"/>
      <c r="E1551" s="17">
        <v>347687</v>
      </c>
      <c r="F1551" s="149" t="s">
        <v>349</v>
      </c>
      <c r="G1551" s="170"/>
      <c r="H1551" s="150"/>
      <c r="I1551" s="17">
        <v>22</v>
      </c>
      <c r="J1551" s="80">
        <v>0.64</v>
      </c>
      <c r="K1551" s="87">
        <v>14.08</v>
      </c>
    </row>
    <row r="1552" spans="2:11" x14ac:dyDescent="0.2">
      <c r="B1552" s="57" t="s">
        <v>2290</v>
      </c>
      <c r="C1552" s="51" t="s">
        <v>1160</v>
      </c>
      <c r="D1552" s="88"/>
      <c r="E1552" s="17">
        <v>367927</v>
      </c>
      <c r="F1552" s="149" t="s">
        <v>404</v>
      </c>
      <c r="G1552" s="170"/>
      <c r="H1552" s="150"/>
      <c r="I1552" s="17">
        <v>26</v>
      </c>
      <c r="J1552" s="80">
        <v>0.73</v>
      </c>
      <c r="K1552" s="87">
        <v>18.98</v>
      </c>
    </row>
    <row r="1553" spans="2:11" x14ac:dyDescent="0.2">
      <c r="B1553" s="57" t="s">
        <v>2291</v>
      </c>
      <c r="C1553" s="51" t="s">
        <v>1156</v>
      </c>
      <c r="D1553" s="88"/>
      <c r="E1553" s="17">
        <v>348571</v>
      </c>
      <c r="F1553" s="149" t="s">
        <v>680</v>
      </c>
      <c r="G1553" s="170"/>
      <c r="H1553" s="150"/>
      <c r="I1553" s="17">
        <v>5</v>
      </c>
      <c r="J1553" s="80">
        <v>0.61</v>
      </c>
      <c r="K1553" s="87">
        <v>3.05</v>
      </c>
    </row>
    <row r="1554" spans="2:11" x14ac:dyDescent="0.2">
      <c r="B1554" s="57" t="s">
        <v>2292</v>
      </c>
      <c r="C1554" s="51" t="s">
        <v>1162</v>
      </c>
      <c r="D1554" s="88"/>
      <c r="E1554" s="17">
        <v>362703</v>
      </c>
      <c r="F1554" s="149" t="s">
        <v>229</v>
      </c>
      <c r="G1554" s="170"/>
      <c r="H1554" s="150"/>
      <c r="I1554" s="17">
        <v>26</v>
      </c>
      <c r="J1554" s="80">
        <v>0.84</v>
      </c>
      <c r="K1554" s="87">
        <v>21.84</v>
      </c>
    </row>
    <row r="1555" spans="2:11" x14ac:dyDescent="0.2">
      <c r="B1555" s="57" t="s">
        <v>2293</v>
      </c>
      <c r="C1555" s="51" t="s">
        <v>1157</v>
      </c>
      <c r="D1555" s="88"/>
      <c r="E1555" s="17">
        <v>368061</v>
      </c>
      <c r="F1555" s="149" t="s">
        <v>138</v>
      </c>
      <c r="G1555" s="170"/>
      <c r="H1555" s="150"/>
      <c r="I1555" s="17">
        <v>2</v>
      </c>
      <c r="J1555" s="80">
        <v>0.36</v>
      </c>
      <c r="K1555" s="87">
        <v>0.72</v>
      </c>
    </row>
    <row r="1556" spans="2:11" x14ac:dyDescent="0.2">
      <c r="B1556" s="57" t="s">
        <v>2294</v>
      </c>
      <c r="C1556" s="51" t="s">
        <v>1162</v>
      </c>
      <c r="D1556" s="88"/>
      <c r="E1556" s="17">
        <v>348140</v>
      </c>
      <c r="F1556" s="149" t="s">
        <v>306</v>
      </c>
      <c r="G1556" s="170"/>
      <c r="H1556" s="150"/>
      <c r="I1556" s="17">
        <v>18</v>
      </c>
      <c r="J1556" s="80">
        <v>0.49</v>
      </c>
      <c r="K1556" s="87">
        <v>8.82</v>
      </c>
    </row>
    <row r="1557" spans="2:11" x14ac:dyDescent="0.2">
      <c r="B1557" s="57" t="s">
        <v>2295</v>
      </c>
      <c r="C1557" s="51" t="s">
        <v>1146</v>
      </c>
      <c r="D1557" s="88"/>
      <c r="E1557" s="17">
        <v>367979</v>
      </c>
      <c r="F1557" s="149" t="s">
        <v>786</v>
      </c>
      <c r="G1557" s="170"/>
      <c r="H1557" s="150"/>
      <c r="I1557" s="17">
        <v>8</v>
      </c>
      <c r="J1557" s="80">
        <v>0.32</v>
      </c>
      <c r="K1557" s="87">
        <v>2.56</v>
      </c>
    </row>
    <row r="1558" spans="2:11" x14ac:dyDescent="0.2">
      <c r="B1558" s="57" t="s">
        <v>2296</v>
      </c>
      <c r="C1558" s="51" t="s">
        <v>1149</v>
      </c>
      <c r="D1558" s="88"/>
      <c r="E1558" s="17">
        <v>348282</v>
      </c>
      <c r="F1558" s="149" t="s">
        <v>185</v>
      </c>
      <c r="G1558" s="170"/>
      <c r="H1558" s="150"/>
      <c r="I1558" s="17">
        <v>2</v>
      </c>
      <c r="J1558" s="80">
        <v>0.27</v>
      </c>
      <c r="K1558" s="87">
        <v>0.54</v>
      </c>
    </row>
    <row r="1559" spans="2:11" x14ac:dyDescent="0.2">
      <c r="B1559" s="57" t="s">
        <v>2297</v>
      </c>
      <c r="C1559" s="51" t="s">
        <v>1160</v>
      </c>
      <c r="D1559" s="88"/>
      <c r="E1559" s="17">
        <v>347814</v>
      </c>
      <c r="F1559" s="149" t="s">
        <v>88</v>
      </c>
      <c r="G1559" s="170"/>
      <c r="H1559" s="150"/>
      <c r="I1559" s="17">
        <v>10</v>
      </c>
      <c r="J1559" s="80">
        <v>0.22</v>
      </c>
      <c r="K1559" s="87">
        <v>2.2000000000000002</v>
      </c>
    </row>
    <row r="1560" spans="2:11" x14ac:dyDescent="0.2">
      <c r="B1560" s="57" t="s">
        <v>2298</v>
      </c>
      <c r="C1560" s="51" t="s">
        <v>1145</v>
      </c>
      <c r="D1560" s="88"/>
      <c r="E1560" s="17">
        <v>347747</v>
      </c>
      <c r="F1560" s="149" t="s">
        <v>464</v>
      </c>
      <c r="G1560" s="170"/>
      <c r="H1560" s="150"/>
      <c r="I1560" s="17">
        <v>23</v>
      </c>
      <c r="J1560" s="80">
        <v>0.28000000000000003</v>
      </c>
      <c r="K1560" s="87">
        <v>6.44</v>
      </c>
    </row>
    <row r="1561" spans="2:11" x14ac:dyDescent="0.2">
      <c r="B1561" s="57" t="s">
        <v>2299</v>
      </c>
      <c r="C1561" s="51" t="s">
        <v>1145</v>
      </c>
      <c r="D1561" s="88"/>
      <c r="E1561" s="17">
        <v>348367</v>
      </c>
      <c r="F1561" s="149" t="s">
        <v>238</v>
      </c>
      <c r="G1561" s="170"/>
      <c r="H1561" s="150"/>
      <c r="I1561" s="17">
        <v>22</v>
      </c>
      <c r="J1561" s="80">
        <v>0.45</v>
      </c>
      <c r="K1561" s="87">
        <v>9.9</v>
      </c>
    </row>
    <row r="1562" spans="2:11" x14ac:dyDescent="0.2">
      <c r="B1562" s="57" t="s">
        <v>2300</v>
      </c>
      <c r="C1562" s="51" t="s">
        <v>1149</v>
      </c>
      <c r="D1562" s="88"/>
      <c r="E1562" s="17">
        <v>348273</v>
      </c>
      <c r="F1562" s="149" t="s">
        <v>59</v>
      </c>
      <c r="G1562" s="170"/>
      <c r="H1562" s="150"/>
      <c r="I1562" s="17">
        <v>20</v>
      </c>
      <c r="J1562" s="80">
        <v>0.49</v>
      </c>
      <c r="K1562" s="87">
        <v>9.8000000000000007</v>
      </c>
    </row>
    <row r="1563" spans="2:11" x14ac:dyDescent="0.2">
      <c r="B1563" s="57" t="s">
        <v>2301</v>
      </c>
      <c r="C1563" s="51" t="s">
        <v>1151</v>
      </c>
      <c r="D1563" s="88"/>
      <c r="E1563" s="17">
        <v>347887</v>
      </c>
      <c r="F1563" s="149" t="s">
        <v>214</v>
      </c>
      <c r="G1563" s="170"/>
      <c r="H1563" s="150"/>
      <c r="I1563" s="17">
        <v>26</v>
      </c>
      <c r="J1563" s="80">
        <v>0.1</v>
      </c>
      <c r="K1563" s="87">
        <v>2.6</v>
      </c>
    </row>
    <row r="1564" spans="2:11" x14ac:dyDescent="0.2">
      <c r="B1564" s="57" t="s">
        <v>2302</v>
      </c>
      <c r="C1564" s="51" t="s">
        <v>1159</v>
      </c>
      <c r="D1564" s="88"/>
      <c r="E1564" s="17">
        <v>347869</v>
      </c>
      <c r="F1564" s="149" t="s">
        <v>760</v>
      </c>
      <c r="G1564" s="170"/>
      <c r="H1564" s="150"/>
      <c r="I1564" s="17">
        <v>22</v>
      </c>
      <c r="J1564" s="80">
        <v>0.35</v>
      </c>
      <c r="K1564" s="87">
        <v>7.6999999999999993</v>
      </c>
    </row>
    <row r="1565" spans="2:11" x14ac:dyDescent="0.2">
      <c r="B1565" s="57" t="s">
        <v>2303</v>
      </c>
      <c r="C1565" s="51" t="s">
        <v>1162</v>
      </c>
      <c r="D1565" s="88"/>
      <c r="E1565" s="17">
        <v>348613</v>
      </c>
      <c r="F1565" s="149" t="s">
        <v>800</v>
      </c>
      <c r="G1565" s="170"/>
      <c r="H1565" s="150"/>
      <c r="I1565" s="17">
        <v>26</v>
      </c>
      <c r="J1565" s="80">
        <v>0.67</v>
      </c>
      <c r="K1565" s="87">
        <v>17.420000000000002</v>
      </c>
    </row>
    <row r="1566" spans="2:11" x14ac:dyDescent="0.2">
      <c r="B1566" s="57" t="s">
        <v>2304</v>
      </c>
      <c r="C1566" s="51" t="s">
        <v>1155</v>
      </c>
      <c r="D1566" s="88"/>
      <c r="E1566" s="17">
        <v>364245</v>
      </c>
      <c r="F1566" s="149" t="s">
        <v>842</v>
      </c>
      <c r="G1566" s="170"/>
      <c r="H1566" s="150"/>
      <c r="I1566" s="17">
        <v>28</v>
      </c>
      <c r="J1566" s="80">
        <v>0.7</v>
      </c>
      <c r="K1566" s="87">
        <v>19.599999999999998</v>
      </c>
    </row>
    <row r="1567" spans="2:11" x14ac:dyDescent="0.2">
      <c r="B1567" s="57" t="s">
        <v>2305</v>
      </c>
      <c r="C1567" s="51" t="s">
        <v>1160</v>
      </c>
      <c r="D1567" s="88"/>
      <c r="E1567" s="17">
        <v>348199</v>
      </c>
      <c r="F1567" s="149" t="s">
        <v>499</v>
      </c>
      <c r="G1567" s="170"/>
      <c r="H1567" s="150"/>
      <c r="I1567" s="17">
        <v>28</v>
      </c>
      <c r="J1567" s="80">
        <v>0.69</v>
      </c>
      <c r="K1567" s="87">
        <v>19.32</v>
      </c>
    </row>
    <row r="1568" spans="2:11" x14ac:dyDescent="0.2">
      <c r="B1568" s="57" t="s">
        <v>2306</v>
      </c>
      <c r="C1568" s="51" t="s">
        <v>1152</v>
      </c>
      <c r="D1568" s="88"/>
      <c r="E1568" s="17">
        <v>347906</v>
      </c>
      <c r="F1568" s="149" t="s">
        <v>336</v>
      </c>
      <c r="G1568" s="170"/>
      <c r="H1568" s="150"/>
      <c r="I1568" s="17">
        <v>27</v>
      </c>
      <c r="J1568" s="80">
        <v>0.75</v>
      </c>
      <c r="K1568" s="87">
        <v>20.25</v>
      </c>
    </row>
    <row r="1569" spans="2:11" x14ac:dyDescent="0.2">
      <c r="B1569" s="57" t="s">
        <v>2307</v>
      </c>
      <c r="C1569" s="51" t="s">
        <v>1150</v>
      </c>
      <c r="D1569" s="88"/>
      <c r="E1569" s="17">
        <v>348422</v>
      </c>
      <c r="F1569" s="149" t="s">
        <v>327</v>
      </c>
      <c r="G1569" s="170"/>
      <c r="H1569" s="150"/>
      <c r="I1569" s="17">
        <v>20</v>
      </c>
      <c r="J1569" s="80">
        <v>0.16</v>
      </c>
      <c r="K1569" s="87">
        <v>3.2</v>
      </c>
    </row>
    <row r="1570" spans="2:11" x14ac:dyDescent="0.2">
      <c r="B1570" s="57" t="s">
        <v>2308</v>
      </c>
      <c r="C1570" s="51" t="s">
        <v>1144</v>
      </c>
      <c r="D1570" s="88"/>
      <c r="E1570" s="17">
        <v>347687</v>
      </c>
      <c r="F1570" s="149" t="s">
        <v>349</v>
      </c>
      <c r="G1570" s="170"/>
      <c r="H1570" s="150"/>
      <c r="I1570" s="17">
        <v>12</v>
      </c>
      <c r="J1570" s="80">
        <v>0.64</v>
      </c>
      <c r="K1570" s="87">
        <v>7.68</v>
      </c>
    </row>
    <row r="1571" spans="2:11" x14ac:dyDescent="0.2">
      <c r="B1571" s="57" t="s">
        <v>2309</v>
      </c>
      <c r="C1571" s="51" t="s">
        <v>1147</v>
      </c>
      <c r="D1571" s="88"/>
      <c r="E1571" s="17">
        <v>348251</v>
      </c>
      <c r="F1571" s="149" t="s">
        <v>95</v>
      </c>
      <c r="G1571" s="170"/>
      <c r="H1571" s="150"/>
      <c r="I1571" s="17">
        <v>8</v>
      </c>
      <c r="J1571" s="80">
        <v>0.39</v>
      </c>
      <c r="K1571" s="87">
        <v>3.12</v>
      </c>
    </row>
    <row r="1572" spans="2:11" x14ac:dyDescent="0.2">
      <c r="B1572" s="57" t="s">
        <v>2310</v>
      </c>
      <c r="C1572" s="51" t="s">
        <v>1155</v>
      </c>
      <c r="D1572" s="88"/>
      <c r="E1572" s="17">
        <v>362806</v>
      </c>
      <c r="F1572" s="149" t="s">
        <v>560</v>
      </c>
      <c r="G1572" s="170"/>
      <c r="H1572" s="150"/>
      <c r="I1572" s="17">
        <v>9</v>
      </c>
      <c r="J1572" s="80">
        <v>0.63</v>
      </c>
      <c r="K1572" s="87">
        <v>5.67</v>
      </c>
    </row>
    <row r="1573" spans="2:11" x14ac:dyDescent="0.2">
      <c r="B1573" s="57" t="s">
        <v>2311</v>
      </c>
      <c r="C1573" s="51" t="s">
        <v>1157</v>
      </c>
      <c r="D1573" s="88"/>
      <c r="E1573" s="17">
        <v>348009</v>
      </c>
      <c r="F1573" s="149" t="s">
        <v>75</v>
      </c>
      <c r="G1573" s="170"/>
      <c r="H1573" s="150"/>
      <c r="I1573" s="17">
        <v>28</v>
      </c>
      <c r="J1573" s="80">
        <v>0.28000000000000003</v>
      </c>
      <c r="K1573" s="87">
        <v>7.8400000000000007</v>
      </c>
    </row>
    <row r="1574" spans="2:11" x14ac:dyDescent="0.2">
      <c r="B1574" s="57" t="s">
        <v>2312</v>
      </c>
      <c r="C1574" s="51" t="s">
        <v>1154</v>
      </c>
      <c r="D1574" s="88"/>
      <c r="E1574" s="17">
        <v>347784</v>
      </c>
      <c r="F1574" s="149" t="s">
        <v>711</v>
      </c>
      <c r="G1574" s="170"/>
      <c r="H1574" s="150"/>
      <c r="I1574" s="17">
        <v>6</v>
      </c>
      <c r="J1574" s="80">
        <v>0.15</v>
      </c>
      <c r="K1574" s="87">
        <v>0.89999999999999991</v>
      </c>
    </row>
    <row r="1575" spans="2:11" x14ac:dyDescent="0.2">
      <c r="B1575" s="57" t="s">
        <v>2313</v>
      </c>
      <c r="C1575" s="51" t="s">
        <v>1152</v>
      </c>
      <c r="D1575" s="88"/>
      <c r="E1575" s="17">
        <v>369479</v>
      </c>
      <c r="F1575" s="149" t="s">
        <v>868</v>
      </c>
      <c r="G1575" s="170"/>
      <c r="H1575" s="150"/>
      <c r="I1575" s="17">
        <v>11</v>
      </c>
      <c r="J1575" s="80">
        <v>0.5</v>
      </c>
      <c r="K1575" s="87">
        <v>5.5</v>
      </c>
    </row>
    <row r="1576" spans="2:11" x14ac:dyDescent="0.2">
      <c r="B1576" s="57" t="s">
        <v>2314</v>
      </c>
      <c r="C1576" s="51" t="s">
        <v>1149</v>
      </c>
      <c r="D1576" s="88"/>
      <c r="E1576" s="17">
        <v>348235</v>
      </c>
      <c r="F1576" s="149" t="s">
        <v>375</v>
      </c>
      <c r="G1576" s="170"/>
      <c r="H1576" s="150"/>
      <c r="I1576" s="17">
        <v>10</v>
      </c>
      <c r="J1576" s="80">
        <v>0.5</v>
      </c>
      <c r="K1576" s="87">
        <v>5</v>
      </c>
    </row>
    <row r="1577" spans="2:11" x14ac:dyDescent="0.2">
      <c r="B1577" s="57" t="s">
        <v>2315</v>
      </c>
      <c r="C1577" s="51" t="s">
        <v>1154</v>
      </c>
      <c r="D1577" s="88"/>
      <c r="E1577" s="17">
        <v>348518</v>
      </c>
      <c r="F1577" s="149" t="s">
        <v>796</v>
      </c>
      <c r="G1577" s="170"/>
      <c r="H1577" s="150"/>
      <c r="I1577" s="17">
        <v>24</v>
      </c>
      <c r="J1577" s="80">
        <v>0.14000000000000001</v>
      </c>
      <c r="K1577" s="87">
        <v>3.3600000000000003</v>
      </c>
    </row>
    <row r="1578" spans="2:11" x14ac:dyDescent="0.2">
      <c r="B1578" s="57" t="s">
        <v>2316</v>
      </c>
      <c r="C1578" s="51" t="s">
        <v>1147</v>
      </c>
      <c r="D1578" s="88"/>
      <c r="E1578" s="17">
        <v>362806</v>
      </c>
      <c r="F1578" s="149" t="s">
        <v>560</v>
      </c>
      <c r="G1578" s="170"/>
      <c r="H1578" s="150"/>
      <c r="I1578" s="17">
        <v>7</v>
      </c>
      <c r="J1578" s="80">
        <v>0.63</v>
      </c>
      <c r="K1578" s="87">
        <v>4.41</v>
      </c>
    </row>
    <row r="1579" spans="2:11" x14ac:dyDescent="0.2">
      <c r="B1579" s="57" t="s">
        <v>2317</v>
      </c>
      <c r="C1579" s="51" t="s">
        <v>1143</v>
      </c>
      <c r="D1579" s="88"/>
      <c r="E1579" s="17">
        <v>362658</v>
      </c>
      <c r="F1579" s="149" t="s">
        <v>725</v>
      </c>
      <c r="G1579" s="170"/>
      <c r="H1579" s="150"/>
      <c r="I1579" s="17">
        <v>0</v>
      </c>
      <c r="J1579" s="80">
        <v>0.85</v>
      </c>
      <c r="K1579" s="87">
        <v>0</v>
      </c>
    </row>
    <row r="1580" spans="2:11" x14ac:dyDescent="0.2">
      <c r="B1580" s="57" t="s">
        <v>2318</v>
      </c>
      <c r="C1580" s="51" t="s">
        <v>1159</v>
      </c>
      <c r="D1580" s="88"/>
      <c r="E1580" s="17">
        <v>348594</v>
      </c>
      <c r="F1580" s="149" t="s">
        <v>496</v>
      </c>
      <c r="G1580" s="170"/>
      <c r="H1580" s="150"/>
      <c r="I1580" s="17">
        <v>15</v>
      </c>
      <c r="J1580" s="80">
        <v>0.3</v>
      </c>
      <c r="K1580" s="87">
        <v>4.5</v>
      </c>
    </row>
    <row r="1581" spans="2:11" x14ac:dyDescent="0.2">
      <c r="B1581" s="57" t="s">
        <v>2319</v>
      </c>
      <c r="C1581" s="51" t="s">
        <v>1156</v>
      </c>
      <c r="D1581" s="88"/>
      <c r="E1581" s="17">
        <v>347590</v>
      </c>
      <c r="F1581" s="149" t="s">
        <v>551</v>
      </c>
      <c r="G1581" s="170"/>
      <c r="H1581" s="150"/>
      <c r="I1581" s="17">
        <v>28</v>
      </c>
      <c r="J1581" s="80">
        <v>0.33</v>
      </c>
      <c r="K1581" s="87">
        <v>9.24</v>
      </c>
    </row>
    <row r="1582" spans="2:11" x14ac:dyDescent="0.2">
      <c r="B1582" s="57" t="s">
        <v>2320</v>
      </c>
      <c r="C1582" s="51" t="s">
        <v>1145</v>
      </c>
      <c r="D1582" s="88"/>
      <c r="E1582" s="17">
        <v>348652</v>
      </c>
      <c r="F1582" s="149" t="s">
        <v>686</v>
      </c>
      <c r="G1582" s="170"/>
      <c r="H1582" s="150"/>
      <c r="I1582" s="17">
        <v>30</v>
      </c>
      <c r="J1582" s="80">
        <v>0.62</v>
      </c>
      <c r="K1582" s="87">
        <v>18.600000000000001</v>
      </c>
    </row>
    <row r="1583" spans="2:11" x14ac:dyDescent="0.2">
      <c r="B1583" s="57" t="s">
        <v>2321</v>
      </c>
      <c r="C1583" s="51" t="s">
        <v>1148</v>
      </c>
      <c r="D1583" s="88"/>
      <c r="E1583" s="17">
        <v>347573</v>
      </c>
      <c r="F1583" s="149" t="s">
        <v>661</v>
      </c>
      <c r="G1583" s="170"/>
      <c r="H1583" s="150"/>
      <c r="I1583" s="17">
        <v>16</v>
      </c>
      <c r="J1583" s="80">
        <v>0.55000000000000004</v>
      </c>
      <c r="K1583" s="87">
        <v>8.8000000000000007</v>
      </c>
    </row>
    <row r="1584" spans="2:11" x14ac:dyDescent="0.2">
      <c r="B1584" s="57" t="s">
        <v>2322</v>
      </c>
      <c r="C1584" s="51" t="s">
        <v>1153</v>
      </c>
      <c r="D1584" s="88"/>
      <c r="E1584" s="17">
        <v>348292</v>
      </c>
      <c r="F1584" s="149" t="s">
        <v>378</v>
      </c>
      <c r="G1584" s="170"/>
      <c r="H1584" s="150"/>
      <c r="I1584" s="17">
        <v>28</v>
      </c>
      <c r="J1584" s="80">
        <v>0.76</v>
      </c>
      <c r="K1584" s="87">
        <v>21.28</v>
      </c>
    </row>
    <row r="1585" spans="2:11" x14ac:dyDescent="0.2">
      <c r="B1585" s="57" t="s">
        <v>2323</v>
      </c>
      <c r="C1585" s="51" t="s">
        <v>1152</v>
      </c>
      <c r="D1585" s="88"/>
      <c r="E1585" s="17">
        <v>348359</v>
      </c>
      <c r="F1585" s="149" t="s">
        <v>504</v>
      </c>
      <c r="G1585" s="170"/>
      <c r="H1585" s="150"/>
      <c r="I1585" s="17">
        <v>22</v>
      </c>
      <c r="J1585" s="80">
        <v>0.33</v>
      </c>
      <c r="K1585" s="87">
        <v>7.2600000000000007</v>
      </c>
    </row>
    <row r="1586" spans="2:11" x14ac:dyDescent="0.2">
      <c r="B1586" s="57" t="s">
        <v>2324</v>
      </c>
      <c r="C1586" s="51" t="s">
        <v>1151</v>
      </c>
      <c r="D1586" s="88"/>
      <c r="E1586" s="17">
        <v>348464</v>
      </c>
      <c r="F1586" s="149" t="s">
        <v>471</v>
      </c>
      <c r="G1586" s="170"/>
      <c r="H1586" s="150"/>
      <c r="I1586" s="17">
        <v>24</v>
      </c>
      <c r="J1586" s="80">
        <v>0.14000000000000001</v>
      </c>
      <c r="K1586" s="87">
        <v>3.3600000000000003</v>
      </c>
    </row>
    <row r="1587" spans="2:11" x14ac:dyDescent="0.2">
      <c r="B1587" s="57" t="s">
        <v>2325</v>
      </c>
      <c r="C1587" s="51" t="s">
        <v>1143</v>
      </c>
      <c r="D1587" s="88"/>
      <c r="E1587" s="17">
        <v>362659</v>
      </c>
      <c r="F1587" s="149" t="s">
        <v>594</v>
      </c>
      <c r="G1587" s="170"/>
      <c r="H1587" s="150"/>
      <c r="I1587" s="17">
        <v>15</v>
      </c>
      <c r="J1587" s="80">
        <v>0.33</v>
      </c>
      <c r="K1587" s="87">
        <v>4.95</v>
      </c>
    </row>
    <row r="1588" spans="2:11" x14ac:dyDescent="0.2">
      <c r="B1588" s="57" t="s">
        <v>2326</v>
      </c>
      <c r="C1588" s="51" t="s">
        <v>1150</v>
      </c>
      <c r="D1588" s="88"/>
      <c r="E1588" s="17">
        <v>348245</v>
      </c>
      <c r="F1588" s="149" t="s">
        <v>375</v>
      </c>
      <c r="G1588" s="170"/>
      <c r="H1588" s="150"/>
      <c r="I1588" s="17">
        <v>11</v>
      </c>
      <c r="J1588" s="80">
        <v>0.23</v>
      </c>
      <c r="K1588" s="87">
        <v>2.5300000000000002</v>
      </c>
    </row>
    <row r="1589" spans="2:11" x14ac:dyDescent="0.2">
      <c r="B1589" s="57" t="s">
        <v>2327</v>
      </c>
      <c r="C1589" s="51" t="s">
        <v>1146</v>
      </c>
      <c r="D1589" s="88"/>
      <c r="E1589" s="17">
        <v>347587</v>
      </c>
      <c r="F1589" s="149" t="s">
        <v>566</v>
      </c>
      <c r="G1589" s="170"/>
      <c r="H1589" s="150"/>
      <c r="I1589" s="17">
        <v>3</v>
      </c>
      <c r="J1589" s="80">
        <v>0.51</v>
      </c>
      <c r="K1589" s="87">
        <v>1.53</v>
      </c>
    </row>
    <row r="1590" spans="2:11" x14ac:dyDescent="0.2">
      <c r="B1590" s="57" t="s">
        <v>2328</v>
      </c>
      <c r="C1590" s="51" t="s">
        <v>1156</v>
      </c>
      <c r="D1590" s="88"/>
      <c r="E1590" s="17">
        <v>347596</v>
      </c>
      <c r="F1590" s="149" t="s">
        <v>195</v>
      </c>
      <c r="G1590" s="170"/>
      <c r="H1590" s="150"/>
      <c r="I1590" s="17">
        <v>11</v>
      </c>
      <c r="J1590" s="80">
        <v>0.64</v>
      </c>
      <c r="K1590" s="87">
        <v>7.04</v>
      </c>
    </row>
    <row r="1591" spans="2:11" x14ac:dyDescent="0.2">
      <c r="B1591" s="57" t="s">
        <v>2329</v>
      </c>
      <c r="C1591" s="51" t="s">
        <v>1162</v>
      </c>
      <c r="D1591" s="88"/>
      <c r="E1591" s="17">
        <v>348391</v>
      </c>
      <c r="F1591" s="149" t="s">
        <v>351</v>
      </c>
      <c r="G1591" s="170"/>
      <c r="H1591" s="150"/>
      <c r="I1591" s="17">
        <v>0</v>
      </c>
      <c r="J1591" s="80">
        <v>0.28999999999999998</v>
      </c>
      <c r="K1591" s="87">
        <v>0</v>
      </c>
    </row>
    <row r="1592" spans="2:11" x14ac:dyDescent="0.2">
      <c r="B1592" s="57" t="s">
        <v>2330</v>
      </c>
      <c r="C1592" s="51" t="s">
        <v>1154</v>
      </c>
      <c r="D1592" s="88"/>
      <c r="E1592" s="17">
        <v>347595</v>
      </c>
      <c r="F1592" s="149" t="s">
        <v>195</v>
      </c>
      <c r="G1592" s="170"/>
      <c r="H1592" s="150"/>
      <c r="I1592" s="17">
        <v>13</v>
      </c>
      <c r="J1592" s="80">
        <v>0.28000000000000003</v>
      </c>
      <c r="K1592" s="87">
        <v>3.6400000000000006</v>
      </c>
    </row>
    <row r="1593" spans="2:11" x14ac:dyDescent="0.2">
      <c r="B1593" s="57" t="s">
        <v>2331</v>
      </c>
      <c r="C1593" s="51" t="s">
        <v>1145</v>
      </c>
      <c r="D1593" s="88"/>
      <c r="E1593" s="17">
        <v>348047</v>
      </c>
      <c r="F1593" s="149" t="s">
        <v>583</v>
      </c>
      <c r="G1593" s="170"/>
      <c r="H1593" s="150"/>
      <c r="I1593" s="17">
        <v>19</v>
      </c>
      <c r="J1593" s="80">
        <v>0.1</v>
      </c>
      <c r="K1593" s="87">
        <v>1.9000000000000001</v>
      </c>
    </row>
    <row r="1594" spans="2:11" x14ac:dyDescent="0.2">
      <c r="B1594" s="57" t="s">
        <v>2332</v>
      </c>
      <c r="C1594" s="51" t="s">
        <v>1148</v>
      </c>
      <c r="D1594" s="88"/>
      <c r="E1594" s="17">
        <v>347887</v>
      </c>
      <c r="F1594" s="149" t="s">
        <v>214</v>
      </c>
      <c r="G1594" s="170"/>
      <c r="H1594" s="150"/>
      <c r="I1594" s="17">
        <v>25</v>
      </c>
      <c r="J1594" s="80">
        <v>0.1</v>
      </c>
      <c r="K1594" s="87">
        <v>2.5</v>
      </c>
    </row>
    <row r="1595" spans="2:11" x14ac:dyDescent="0.2">
      <c r="B1595" s="57" t="s">
        <v>2333</v>
      </c>
      <c r="C1595" s="51" t="s">
        <v>1156</v>
      </c>
      <c r="D1595" s="88"/>
      <c r="E1595" s="17">
        <v>347694</v>
      </c>
      <c r="F1595" s="149" t="s">
        <v>233</v>
      </c>
      <c r="G1595" s="170"/>
      <c r="H1595" s="150"/>
      <c r="I1595" s="17">
        <v>7</v>
      </c>
      <c r="J1595" s="80">
        <v>0.75</v>
      </c>
      <c r="K1595" s="87">
        <v>5.25</v>
      </c>
    </row>
    <row r="1596" spans="2:11" x14ac:dyDescent="0.2">
      <c r="B1596" s="57" t="s">
        <v>2334</v>
      </c>
      <c r="C1596" s="51" t="s">
        <v>1147</v>
      </c>
      <c r="D1596" s="88"/>
      <c r="E1596" s="17">
        <v>348216</v>
      </c>
      <c r="F1596" s="149" t="s">
        <v>409</v>
      </c>
      <c r="G1596" s="170"/>
      <c r="H1596" s="150"/>
      <c r="I1596" s="17">
        <v>13</v>
      </c>
      <c r="J1596" s="80">
        <v>0.15</v>
      </c>
      <c r="K1596" s="87">
        <v>1.95</v>
      </c>
    </row>
    <row r="1597" spans="2:11" x14ac:dyDescent="0.2">
      <c r="B1597" s="57" t="s">
        <v>2335</v>
      </c>
      <c r="C1597" s="51" t="s">
        <v>1151</v>
      </c>
      <c r="D1597" s="88"/>
      <c r="E1597" s="17">
        <v>348298</v>
      </c>
      <c r="F1597" s="149" t="s">
        <v>113</v>
      </c>
      <c r="G1597" s="170"/>
      <c r="H1597" s="150"/>
      <c r="I1597" s="17">
        <v>20</v>
      </c>
      <c r="J1597" s="80">
        <v>0.83</v>
      </c>
      <c r="K1597" s="87">
        <v>16.599999999999998</v>
      </c>
    </row>
    <row r="1598" spans="2:11" x14ac:dyDescent="0.2">
      <c r="B1598" s="57" t="s">
        <v>2336</v>
      </c>
      <c r="C1598" s="51" t="s">
        <v>1158</v>
      </c>
      <c r="D1598" s="88"/>
      <c r="E1598" s="17">
        <v>367862</v>
      </c>
      <c r="F1598" s="149" t="s">
        <v>756</v>
      </c>
      <c r="G1598" s="170"/>
      <c r="H1598" s="150"/>
      <c r="I1598" s="17">
        <v>10</v>
      </c>
      <c r="J1598" s="80">
        <v>0.69</v>
      </c>
      <c r="K1598" s="87">
        <v>6.8999999999999995</v>
      </c>
    </row>
    <row r="1599" spans="2:11" x14ac:dyDescent="0.2">
      <c r="B1599" s="57" t="s">
        <v>2337</v>
      </c>
      <c r="C1599" s="51" t="s">
        <v>1150</v>
      </c>
      <c r="D1599" s="88"/>
      <c r="E1599" s="17">
        <v>347599</v>
      </c>
      <c r="F1599" s="149" t="s">
        <v>227</v>
      </c>
      <c r="G1599" s="170"/>
      <c r="H1599" s="150"/>
      <c r="I1599" s="17">
        <v>12</v>
      </c>
      <c r="J1599" s="80">
        <v>0.56999999999999995</v>
      </c>
      <c r="K1599" s="87">
        <v>6.84</v>
      </c>
    </row>
    <row r="1600" spans="2:11" x14ac:dyDescent="0.2">
      <c r="B1600" s="57" t="s">
        <v>2338</v>
      </c>
      <c r="C1600" s="51" t="s">
        <v>1145</v>
      </c>
      <c r="D1600" s="88"/>
      <c r="E1600" s="17">
        <v>347955</v>
      </c>
      <c r="F1600" s="149" t="s">
        <v>125</v>
      </c>
      <c r="G1600" s="170"/>
      <c r="H1600" s="150"/>
      <c r="I1600" s="17">
        <v>15</v>
      </c>
      <c r="J1600" s="80">
        <v>0.34</v>
      </c>
      <c r="K1600" s="87">
        <v>5.1000000000000005</v>
      </c>
    </row>
    <row r="1601" spans="2:11" x14ac:dyDescent="0.2">
      <c r="B1601" s="57" t="s">
        <v>2339</v>
      </c>
      <c r="C1601" s="51" t="s">
        <v>1152</v>
      </c>
      <c r="D1601" s="88"/>
      <c r="E1601" s="17">
        <v>365548</v>
      </c>
      <c r="F1601" s="149" t="s">
        <v>599</v>
      </c>
      <c r="G1601" s="170"/>
      <c r="H1601" s="150"/>
      <c r="I1601" s="17">
        <v>20</v>
      </c>
      <c r="J1601" s="80">
        <v>0.51</v>
      </c>
      <c r="K1601" s="87">
        <v>10.199999999999999</v>
      </c>
    </row>
    <row r="1602" spans="2:11" x14ac:dyDescent="0.2">
      <c r="B1602" s="57" t="s">
        <v>2340</v>
      </c>
      <c r="C1602" s="51" t="s">
        <v>1152</v>
      </c>
      <c r="D1602" s="88"/>
      <c r="E1602" s="17">
        <v>348638</v>
      </c>
      <c r="F1602" s="149" t="s">
        <v>106</v>
      </c>
      <c r="G1602" s="170"/>
      <c r="H1602" s="150"/>
      <c r="I1602" s="17">
        <v>4</v>
      </c>
      <c r="J1602" s="80">
        <v>0.85</v>
      </c>
      <c r="K1602" s="87">
        <v>3.4</v>
      </c>
    </row>
    <row r="1603" spans="2:11" x14ac:dyDescent="0.2">
      <c r="B1603" s="57" t="s">
        <v>2341</v>
      </c>
      <c r="C1603" s="51" t="s">
        <v>1155</v>
      </c>
      <c r="D1603" s="88"/>
      <c r="E1603" s="17">
        <v>362725</v>
      </c>
      <c r="F1603" s="149" t="s">
        <v>596</v>
      </c>
      <c r="G1603" s="170"/>
      <c r="H1603" s="150"/>
      <c r="I1603" s="17">
        <v>2</v>
      </c>
      <c r="J1603" s="80">
        <v>0.79</v>
      </c>
      <c r="K1603" s="87">
        <v>1.58</v>
      </c>
    </row>
    <row r="1604" spans="2:11" x14ac:dyDescent="0.2">
      <c r="B1604" s="57" t="s">
        <v>2342</v>
      </c>
      <c r="C1604" s="51" t="s">
        <v>1147</v>
      </c>
      <c r="D1604" s="88"/>
      <c r="E1604" s="17">
        <v>362802</v>
      </c>
      <c r="F1604" s="149" t="s">
        <v>482</v>
      </c>
      <c r="G1604" s="170"/>
      <c r="H1604" s="150"/>
      <c r="I1604" s="17">
        <v>24</v>
      </c>
      <c r="J1604" s="80">
        <v>0.42</v>
      </c>
      <c r="K1604" s="87">
        <v>10.08</v>
      </c>
    </row>
    <row r="1605" spans="2:11" x14ac:dyDescent="0.2">
      <c r="B1605" s="57" t="s">
        <v>2343</v>
      </c>
      <c r="C1605" s="51" t="s">
        <v>1143</v>
      </c>
      <c r="D1605" s="88"/>
      <c r="E1605" s="17">
        <v>347801</v>
      </c>
      <c r="F1605" s="149" t="s">
        <v>737</v>
      </c>
      <c r="G1605" s="170"/>
      <c r="H1605" s="150"/>
      <c r="I1605" s="17">
        <v>2</v>
      </c>
      <c r="J1605" s="80">
        <v>0.3</v>
      </c>
      <c r="K1605" s="87">
        <v>0.6</v>
      </c>
    </row>
    <row r="1606" spans="2:11" x14ac:dyDescent="0.2">
      <c r="B1606" s="57" t="s">
        <v>2344</v>
      </c>
      <c r="C1606" s="51" t="s">
        <v>1156</v>
      </c>
      <c r="D1606" s="88"/>
      <c r="E1606" s="17">
        <v>347925</v>
      </c>
      <c r="F1606" s="149" t="s">
        <v>792</v>
      </c>
      <c r="G1606" s="170"/>
      <c r="H1606" s="150"/>
      <c r="I1606" s="17">
        <v>2</v>
      </c>
      <c r="J1606" s="80">
        <v>0.43</v>
      </c>
      <c r="K1606" s="87">
        <v>0.86</v>
      </c>
    </row>
    <row r="1607" spans="2:11" x14ac:dyDescent="0.2">
      <c r="B1607" s="57" t="s">
        <v>2345</v>
      </c>
      <c r="C1607" s="51" t="s">
        <v>1144</v>
      </c>
      <c r="D1607" s="88"/>
      <c r="E1607" s="17">
        <v>347797</v>
      </c>
      <c r="F1607" s="149" t="s">
        <v>762</v>
      </c>
      <c r="G1607" s="170"/>
      <c r="H1607" s="150"/>
      <c r="I1607" s="17">
        <v>22</v>
      </c>
      <c r="J1607" s="80">
        <v>0.39</v>
      </c>
      <c r="K1607" s="87">
        <v>8.58</v>
      </c>
    </row>
    <row r="1608" spans="2:11" x14ac:dyDescent="0.2">
      <c r="B1608" s="57" t="s">
        <v>2346</v>
      </c>
      <c r="C1608" s="51" t="s">
        <v>1146</v>
      </c>
      <c r="D1608" s="88"/>
      <c r="E1608" s="17">
        <v>348802</v>
      </c>
      <c r="F1608" s="149" t="s">
        <v>328</v>
      </c>
      <c r="G1608" s="170"/>
      <c r="H1608" s="150"/>
      <c r="I1608" s="17">
        <v>18</v>
      </c>
      <c r="J1608" s="80">
        <v>0.45</v>
      </c>
      <c r="K1608" s="87">
        <v>8.1</v>
      </c>
    </row>
    <row r="1609" spans="2:11" x14ac:dyDescent="0.2">
      <c r="B1609" s="57" t="s">
        <v>2347</v>
      </c>
      <c r="C1609" s="51" t="s">
        <v>1152</v>
      </c>
      <c r="D1609" s="88"/>
      <c r="E1609" s="17">
        <v>348445</v>
      </c>
      <c r="F1609" s="149" t="s">
        <v>314</v>
      </c>
      <c r="G1609" s="170"/>
      <c r="H1609" s="150"/>
      <c r="I1609" s="17">
        <v>4</v>
      </c>
      <c r="J1609" s="80">
        <v>0.77</v>
      </c>
      <c r="K1609" s="87">
        <v>3.08</v>
      </c>
    </row>
    <row r="1610" spans="2:11" x14ac:dyDescent="0.2">
      <c r="B1610" s="57" t="s">
        <v>2348</v>
      </c>
      <c r="C1610" s="51" t="s">
        <v>1162</v>
      </c>
      <c r="D1610" s="88"/>
      <c r="E1610" s="17">
        <v>348184</v>
      </c>
      <c r="F1610" s="149" t="s">
        <v>299</v>
      </c>
      <c r="G1610" s="170"/>
      <c r="H1610" s="150"/>
      <c r="I1610" s="17">
        <v>8</v>
      </c>
      <c r="J1610" s="80">
        <v>0.87</v>
      </c>
      <c r="K1610" s="87">
        <v>6.96</v>
      </c>
    </row>
    <row r="1611" spans="2:11" x14ac:dyDescent="0.2">
      <c r="B1611" s="57" t="s">
        <v>2349</v>
      </c>
      <c r="C1611" s="51" t="s">
        <v>1158</v>
      </c>
      <c r="D1611" s="88"/>
      <c r="E1611" s="17">
        <v>348518</v>
      </c>
      <c r="F1611" s="149" t="s">
        <v>796</v>
      </c>
      <c r="G1611" s="170"/>
      <c r="H1611" s="150"/>
      <c r="I1611" s="17">
        <v>30</v>
      </c>
      <c r="J1611" s="80">
        <v>0.14000000000000001</v>
      </c>
      <c r="K1611" s="87">
        <v>4.2</v>
      </c>
    </row>
    <row r="1612" spans="2:11" x14ac:dyDescent="0.2">
      <c r="B1612" s="57" t="s">
        <v>2350</v>
      </c>
      <c r="C1612" s="51" t="s">
        <v>1149</v>
      </c>
      <c r="D1612" s="88"/>
      <c r="E1612" s="17">
        <v>348224</v>
      </c>
      <c r="F1612" s="149" t="s">
        <v>765</v>
      </c>
      <c r="G1612" s="170"/>
      <c r="H1612" s="150"/>
      <c r="I1612" s="17">
        <v>18</v>
      </c>
      <c r="J1612" s="80">
        <v>0.68</v>
      </c>
      <c r="K1612" s="87">
        <v>12.24</v>
      </c>
    </row>
    <row r="1613" spans="2:11" x14ac:dyDescent="0.2">
      <c r="B1613" s="57" t="s">
        <v>2351</v>
      </c>
      <c r="C1613" s="51" t="s">
        <v>1162</v>
      </c>
      <c r="D1613" s="88"/>
      <c r="E1613" s="17">
        <v>348117</v>
      </c>
      <c r="F1613" s="149" t="s">
        <v>222</v>
      </c>
      <c r="G1613" s="170"/>
      <c r="H1613" s="150"/>
      <c r="I1613" s="17">
        <v>15</v>
      </c>
      <c r="J1613" s="80">
        <v>0.89</v>
      </c>
      <c r="K1613" s="87">
        <v>13.35</v>
      </c>
    </row>
    <row r="1614" spans="2:11" x14ac:dyDescent="0.2">
      <c r="B1614" s="57" t="s">
        <v>2352</v>
      </c>
      <c r="C1614" s="51" t="s">
        <v>1152</v>
      </c>
      <c r="D1614" s="88"/>
      <c r="E1614" s="17">
        <v>348141</v>
      </c>
      <c r="F1614" s="149" t="s">
        <v>128</v>
      </c>
      <c r="G1614" s="170"/>
      <c r="H1614" s="150"/>
      <c r="I1614" s="17">
        <v>3</v>
      </c>
      <c r="J1614" s="80">
        <v>0.35</v>
      </c>
      <c r="K1614" s="87">
        <v>1.0499999999999998</v>
      </c>
    </row>
    <row r="1615" spans="2:11" x14ac:dyDescent="0.2">
      <c r="B1615" s="57" t="s">
        <v>2353</v>
      </c>
      <c r="C1615" s="51" t="s">
        <v>1156</v>
      </c>
      <c r="D1615" s="88"/>
      <c r="E1615" s="17">
        <v>348266</v>
      </c>
      <c r="F1615" s="149" t="s">
        <v>342</v>
      </c>
      <c r="G1615" s="170"/>
      <c r="H1615" s="150"/>
      <c r="I1615" s="17">
        <v>21</v>
      </c>
      <c r="J1615" s="80">
        <v>0.46</v>
      </c>
      <c r="K1615" s="87">
        <v>9.66</v>
      </c>
    </row>
    <row r="1616" spans="2:11" x14ac:dyDescent="0.2">
      <c r="B1616" s="57" t="s">
        <v>2354</v>
      </c>
      <c r="C1616" s="51" t="s">
        <v>1146</v>
      </c>
      <c r="D1616" s="88"/>
      <c r="E1616" s="17">
        <v>348763</v>
      </c>
      <c r="F1616" s="149" t="s">
        <v>452</v>
      </c>
      <c r="G1616" s="170"/>
      <c r="H1616" s="150"/>
      <c r="I1616" s="17">
        <v>9</v>
      </c>
      <c r="J1616" s="80">
        <v>0.21</v>
      </c>
      <c r="K1616" s="87">
        <v>1.89</v>
      </c>
    </row>
    <row r="1617" spans="2:11" x14ac:dyDescent="0.2">
      <c r="B1617" s="57" t="s">
        <v>2355</v>
      </c>
      <c r="C1617" s="51" t="s">
        <v>1157</v>
      </c>
      <c r="D1617" s="88"/>
      <c r="E1617" s="17">
        <v>348006</v>
      </c>
      <c r="F1617" s="149" t="s">
        <v>581</v>
      </c>
      <c r="G1617" s="170"/>
      <c r="H1617" s="150"/>
      <c r="I1617" s="17">
        <v>10</v>
      </c>
      <c r="J1617" s="80">
        <v>0.53</v>
      </c>
      <c r="K1617" s="87">
        <v>5.3000000000000007</v>
      </c>
    </row>
    <row r="1618" spans="2:11" x14ac:dyDescent="0.2">
      <c r="B1618" s="57" t="s">
        <v>2356</v>
      </c>
      <c r="C1618" s="51" t="s">
        <v>1149</v>
      </c>
      <c r="D1618" s="88"/>
      <c r="E1618" s="17">
        <v>348421</v>
      </c>
      <c r="F1618" s="149" t="s">
        <v>419</v>
      </c>
      <c r="G1618" s="170"/>
      <c r="H1618" s="150"/>
      <c r="I1618" s="17">
        <v>1</v>
      </c>
      <c r="J1618" s="80">
        <v>0.37</v>
      </c>
      <c r="K1618" s="87">
        <v>0.37</v>
      </c>
    </row>
    <row r="1619" spans="2:11" x14ac:dyDescent="0.2">
      <c r="B1619" s="57" t="s">
        <v>2357</v>
      </c>
      <c r="C1619" s="51" t="s">
        <v>1143</v>
      </c>
      <c r="D1619" s="88"/>
      <c r="E1619" s="17">
        <v>348534</v>
      </c>
      <c r="F1619" s="149" t="s">
        <v>104</v>
      </c>
      <c r="G1619" s="170"/>
      <c r="H1619" s="150"/>
      <c r="I1619" s="17">
        <v>14</v>
      </c>
      <c r="J1619" s="80">
        <v>0.25</v>
      </c>
      <c r="K1619" s="87">
        <v>3.5</v>
      </c>
    </row>
    <row r="1620" spans="2:11" x14ac:dyDescent="0.2">
      <c r="B1620" s="57" t="s">
        <v>2358</v>
      </c>
      <c r="C1620" s="51" t="s">
        <v>1152</v>
      </c>
      <c r="D1620" s="88"/>
      <c r="E1620" s="17">
        <v>347712</v>
      </c>
      <c r="F1620" s="149" t="s">
        <v>843</v>
      </c>
      <c r="G1620" s="170"/>
      <c r="H1620" s="150"/>
      <c r="I1620" s="17">
        <v>15</v>
      </c>
      <c r="J1620" s="80">
        <v>0.66</v>
      </c>
      <c r="K1620" s="87">
        <v>9.9</v>
      </c>
    </row>
    <row r="1621" spans="2:11" x14ac:dyDescent="0.2">
      <c r="B1621" s="57" t="s">
        <v>2359</v>
      </c>
      <c r="C1621" s="51" t="s">
        <v>1147</v>
      </c>
      <c r="D1621" s="88"/>
      <c r="E1621" s="17">
        <v>347694</v>
      </c>
      <c r="F1621" s="149" t="s">
        <v>233</v>
      </c>
      <c r="G1621" s="170"/>
      <c r="H1621" s="150"/>
      <c r="I1621" s="17">
        <v>15</v>
      </c>
      <c r="J1621" s="80">
        <v>0.75</v>
      </c>
      <c r="K1621" s="87">
        <v>11.25</v>
      </c>
    </row>
    <row r="1622" spans="2:11" x14ac:dyDescent="0.2">
      <c r="B1622" s="57" t="s">
        <v>2360</v>
      </c>
      <c r="C1622" s="51" t="s">
        <v>1153</v>
      </c>
      <c r="D1622" s="88"/>
      <c r="E1622" s="17">
        <v>348095</v>
      </c>
      <c r="F1622" s="149" t="s">
        <v>101</v>
      </c>
      <c r="G1622" s="170"/>
      <c r="H1622" s="150"/>
      <c r="I1622" s="17">
        <v>1</v>
      </c>
      <c r="J1622" s="80">
        <v>0.74</v>
      </c>
      <c r="K1622" s="87">
        <v>0.74</v>
      </c>
    </row>
    <row r="1623" spans="2:11" x14ac:dyDescent="0.2">
      <c r="B1623" s="57" t="s">
        <v>2361</v>
      </c>
      <c r="C1623" s="51" t="s">
        <v>1159</v>
      </c>
      <c r="D1623" s="88"/>
      <c r="E1623" s="17">
        <v>365172</v>
      </c>
      <c r="F1623" s="149" t="s">
        <v>526</v>
      </c>
      <c r="G1623" s="170"/>
      <c r="H1623" s="150"/>
      <c r="I1623" s="17">
        <v>2</v>
      </c>
      <c r="J1623" s="80">
        <v>0.5</v>
      </c>
      <c r="K1623" s="87">
        <v>1</v>
      </c>
    </row>
    <row r="1624" spans="2:11" x14ac:dyDescent="0.2">
      <c r="B1624" s="57" t="s">
        <v>2362</v>
      </c>
      <c r="C1624" s="51" t="s">
        <v>1159</v>
      </c>
      <c r="D1624" s="88"/>
      <c r="E1624" s="17">
        <v>348135</v>
      </c>
      <c r="F1624" s="149" t="s">
        <v>181</v>
      </c>
      <c r="G1624" s="170"/>
      <c r="H1624" s="150"/>
      <c r="I1624" s="17">
        <v>0</v>
      </c>
      <c r="J1624" s="80">
        <v>0.83</v>
      </c>
      <c r="K1624" s="87">
        <v>0</v>
      </c>
    </row>
    <row r="1625" spans="2:11" x14ac:dyDescent="0.2">
      <c r="B1625" s="57" t="s">
        <v>2363</v>
      </c>
      <c r="C1625" s="51" t="s">
        <v>1159</v>
      </c>
      <c r="D1625" s="88"/>
      <c r="E1625" s="17">
        <v>347572</v>
      </c>
      <c r="F1625" s="149" t="s">
        <v>660</v>
      </c>
      <c r="G1625" s="170"/>
      <c r="H1625" s="150"/>
      <c r="I1625" s="17">
        <v>23</v>
      </c>
      <c r="J1625" s="80">
        <v>0.81</v>
      </c>
      <c r="K1625" s="87">
        <v>18.630000000000003</v>
      </c>
    </row>
    <row r="1626" spans="2:11" x14ac:dyDescent="0.2">
      <c r="B1626" s="57" t="s">
        <v>2364</v>
      </c>
      <c r="C1626" s="51" t="s">
        <v>1151</v>
      </c>
      <c r="D1626" s="88"/>
      <c r="E1626" s="17">
        <v>347731</v>
      </c>
      <c r="F1626" s="149" t="s">
        <v>553</v>
      </c>
      <c r="G1626" s="170"/>
      <c r="H1626" s="150"/>
      <c r="I1626" s="17">
        <v>28</v>
      </c>
      <c r="J1626" s="80">
        <v>0.14000000000000001</v>
      </c>
      <c r="K1626" s="87">
        <v>3.9200000000000004</v>
      </c>
    </row>
    <row r="1627" spans="2:11" x14ac:dyDescent="0.2">
      <c r="B1627" s="57" t="s">
        <v>2365</v>
      </c>
      <c r="C1627" s="51" t="s">
        <v>1143</v>
      </c>
      <c r="D1627" s="88"/>
      <c r="E1627" s="17">
        <v>362790</v>
      </c>
      <c r="F1627" s="149" t="s">
        <v>529</v>
      </c>
      <c r="G1627" s="170"/>
      <c r="H1627" s="150"/>
      <c r="I1627" s="17">
        <v>10</v>
      </c>
      <c r="J1627" s="80">
        <v>0.31</v>
      </c>
      <c r="K1627" s="87">
        <v>3.1</v>
      </c>
    </row>
    <row r="1628" spans="2:11" x14ac:dyDescent="0.2">
      <c r="B1628" s="57" t="s">
        <v>2366</v>
      </c>
      <c r="C1628" s="51" t="s">
        <v>1146</v>
      </c>
      <c r="D1628" s="88"/>
      <c r="E1628" s="17">
        <v>366752</v>
      </c>
      <c r="F1628" s="149" t="s">
        <v>228</v>
      </c>
      <c r="G1628" s="170"/>
      <c r="H1628" s="150"/>
      <c r="I1628" s="17">
        <v>30</v>
      </c>
      <c r="J1628" s="80">
        <v>0.87</v>
      </c>
      <c r="K1628" s="87">
        <v>26.1</v>
      </c>
    </row>
    <row r="1630" spans="2:11" x14ac:dyDescent="0.2">
      <c r="B1630" s="23" t="s">
        <v>1112</v>
      </c>
    </row>
    <row r="1632" spans="2:11" ht="24" x14ac:dyDescent="0.2">
      <c r="B1632" s="167" t="s">
        <v>1113</v>
      </c>
      <c r="C1632" s="168"/>
      <c r="D1632" s="22" t="s">
        <v>1140</v>
      </c>
      <c r="E1632" s="22" t="s">
        <v>1142</v>
      </c>
      <c r="F1632" s="22" t="s">
        <v>1141</v>
      </c>
    </row>
    <row r="1633" spans="2:6" x14ac:dyDescent="0.2">
      <c r="B1633" s="149" t="s">
        <v>1143</v>
      </c>
      <c r="C1633" s="150"/>
      <c r="D1633" s="89">
        <v>68</v>
      </c>
      <c r="E1633" s="89">
        <f>SUMIFS($K$1512:$K$1628,$C$1512:$C$1628,$B1633)</f>
        <v>12.81</v>
      </c>
      <c r="F1633" s="83">
        <f t="shared" ref="F1633:F1651" si="52">IFERROR(E1633/D1633,0)</f>
        <v>0.18838235294117647</v>
      </c>
    </row>
    <row r="1634" spans="2:6" x14ac:dyDescent="0.2">
      <c r="B1634" s="149" t="s">
        <v>1144</v>
      </c>
      <c r="C1634" s="150"/>
      <c r="D1634" s="89">
        <v>58</v>
      </c>
      <c r="E1634" s="89">
        <f t="shared" ref="E1634:E1652" si="53">SUMIFS($K$1512:$K$1628,$C$1512:$C$1628,$B1634)</f>
        <v>18.36</v>
      </c>
      <c r="F1634" s="83">
        <f t="shared" si="52"/>
        <v>0.31655172413793103</v>
      </c>
    </row>
    <row r="1635" spans="2:6" x14ac:dyDescent="0.2">
      <c r="B1635" s="149" t="s">
        <v>1145</v>
      </c>
      <c r="C1635" s="150"/>
      <c r="D1635" s="89">
        <v>65</v>
      </c>
      <c r="E1635" s="89">
        <f t="shared" si="53"/>
        <v>66.849999999999994</v>
      </c>
      <c r="F1635" s="83">
        <f t="shared" si="52"/>
        <v>1.0284615384615383</v>
      </c>
    </row>
    <row r="1636" spans="2:6" x14ac:dyDescent="0.2">
      <c r="B1636" s="149" t="s">
        <v>1146</v>
      </c>
      <c r="C1636" s="150"/>
      <c r="D1636" s="89">
        <v>117</v>
      </c>
      <c r="E1636" s="89">
        <f t="shared" si="53"/>
        <v>63.37</v>
      </c>
      <c r="F1636" s="83">
        <f t="shared" si="52"/>
        <v>0.54162393162393163</v>
      </c>
    </row>
    <row r="1637" spans="2:6" x14ac:dyDescent="0.2">
      <c r="B1637" s="149" t="s">
        <v>1147</v>
      </c>
      <c r="C1637" s="150"/>
      <c r="D1637" s="89">
        <v>56</v>
      </c>
      <c r="E1637" s="89">
        <f t="shared" si="53"/>
        <v>44.91</v>
      </c>
      <c r="F1637" s="83">
        <f t="shared" si="52"/>
        <v>0.80196428571428569</v>
      </c>
    </row>
    <row r="1638" spans="2:6" x14ac:dyDescent="0.2">
      <c r="B1638" s="149" t="s">
        <v>1148</v>
      </c>
      <c r="C1638" s="150"/>
      <c r="D1638" s="89">
        <v>94</v>
      </c>
      <c r="E1638" s="89">
        <f t="shared" si="53"/>
        <v>37.71</v>
      </c>
      <c r="F1638" s="83">
        <f t="shared" si="52"/>
        <v>0.40117021276595743</v>
      </c>
    </row>
    <row r="1639" spans="2:6" x14ac:dyDescent="0.2">
      <c r="B1639" s="149" t="s">
        <v>1149</v>
      </c>
      <c r="C1639" s="150"/>
      <c r="D1639" s="89">
        <v>108</v>
      </c>
      <c r="E1639" s="89">
        <f t="shared" si="53"/>
        <v>31.69</v>
      </c>
      <c r="F1639" s="83">
        <f t="shared" si="52"/>
        <v>0.29342592592592592</v>
      </c>
    </row>
    <row r="1640" spans="2:6" x14ac:dyDescent="0.2">
      <c r="B1640" s="149" t="s">
        <v>1150</v>
      </c>
      <c r="C1640" s="150"/>
      <c r="D1640" s="89">
        <v>111</v>
      </c>
      <c r="E1640" s="89">
        <f t="shared" si="53"/>
        <v>23.3</v>
      </c>
      <c r="F1640" s="83">
        <f t="shared" si="52"/>
        <v>0.2099099099099099</v>
      </c>
    </row>
    <row r="1641" spans="2:6" x14ac:dyDescent="0.2">
      <c r="B1641" s="149" t="s">
        <v>1151</v>
      </c>
      <c r="C1641" s="150"/>
      <c r="D1641" s="89">
        <v>56</v>
      </c>
      <c r="E1641" s="89">
        <f t="shared" si="53"/>
        <v>48.78</v>
      </c>
      <c r="F1641" s="83">
        <f t="shared" si="52"/>
        <v>0.87107142857142861</v>
      </c>
    </row>
    <row r="1642" spans="2:6" x14ac:dyDescent="0.2">
      <c r="B1642" s="149" t="s">
        <v>1152</v>
      </c>
      <c r="C1642" s="150"/>
      <c r="D1642" s="89">
        <v>78</v>
      </c>
      <c r="E1642" s="89">
        <f t="shared" si="53"/>
        <v>68.039999999999992</v>
      </c>
      <c r="F1642" s="83">
        <f t="shared" si="52"/>
        <v>0.87230769230769223</v>
      </c>
    </row>
    <row r="1643" spans="2:6" x14ac:dyDescent="0.2">
      <c r="B1643" s="149" t="s">
        <v>1153</v>
      </c>
      <c r="C1643" s="150"/>
      <c r="D1643" s="89">
        <v>110</v>
      </c>
      <c r="E1643" s="89">
        <f t="shared" si="53"/>
        <v>33.18</v>
      </c>
      <c r="F1643" s="83">
        <f t="shared" si="52"/>
        <v>0.30163636363636365</v>
      </c>
    </row>
    <row r="1644" spans="2:6" x14ac:dyDescent="0.2">
      <c r="B1644" s="149" t="s">
        <v>1154</v>
      </c>
      <c r="C1644" s="150"/>
      <c r="D1644" s="89">
        <v>111</v>
      </c>
      <c r="E1644" s="89">
        <f t="shared" si="53"/>
        <v>51.589999999999996</v>
      </c>
      <c r="F1644" s="83">
        <f t="shared" si="52"/>
        <v>0.46477477477477475</v>
      </c>
    </row>
    <row r="1645" spans="2:6" x14ac:dyDescent="0.2">
      <c r="B1645" s="149" t="s">
        <v>1155</v>
      </c>
      <c r="C1645" s="150"/>
      <c r="D1645" s="89">
        <v>99</v>
      </c>
      <c r="E1645" s="89">
        <f t="shared" si="53"/>
        <v>34.199999999999996</v>
      </c>
      <c r="F1645" s="83">
        <f t="shared" si="52"/>
        <v>0.3454545454545454</v>
      </c>
    </row>
    <row r="1646" spans="2:6" x14ac:dyDescent="0.2">
      <c r="B1646" s="149" t="s">
        <v>1156</v>
      </c>
      <c r="C1646" s="150"/>
      <c r="D1646" s="89">
        <v>106</v>
      </c>
      <c r="E1646" s="89">
        <f t="shared" si="53"/>
        <v>40.299999999999997</v>
      </c>
      <c r="F1646" s="83">
        <f t="shared" si="52"/>
        <v>0.38018867924528299</v>
      </c>
    </row>
    <row r="1647" spans="2:6" x14ac:dyDescent="0.2">
      <c r="B1647" s="149" t="s">
        <v>1157</v>
      </c>
      <c r="C1647" s="150"/>
      <c r="D1647" s="89">
        <v>114</v>
      </c>
      <c r="E1647" s="89">
        <f t="shared" si="53"/>
        <v>36.19</v>
      </c>
      <c r="F1647" s="83">
        <f t="shared" si="52"/>
        <v>0.31745614035087716</v>
      </c>
    </row>
    <row r="1648" spans="2:6" x14ac:dyDescent="0.2">
      <c r="B1648" s="149" t="s">
        <v>1158</v>
      </c>
      <c r="C1648" s="150"/>
      <c r="D1648" s="89">
        <v>111</v>
      </c>
      <c r="E1648" s="89">
        <f t="shared" si="53"/>
        <v>45.780000000000008</v>
      </c>
      <c r="F1648" s="83">
        <f t="shared" si="52"/>
        <v>0.41243243243243249</v>
      </c>
    </row>
    <row r="1649" spans="2:6" x14ac:dyDescent="0.2">
      <c r="B1649" s="149" t="s">
        <v>1159</v>
      </c>
      <c r="C1649" s="150"/>
      <c r="D1649" s="89">
        <v>57</v>
      </c>
      <c r="E1649" s="89">
        <f t="shared" si="53"/>
        <v>31.830000000000002</v>
      </c>
      <c r="F1649" s="83">
        <f t="shared" si="52"/>
        <v>0.55842105263157893</v>
      </c>
    </row>
    <row r="1650" spans="2:6" x14ac:dyDescent="0.2">
      <c r="B1650" s="149" t="s">
        <v>1160</v>
      </c>
      <c r="C1650" s="150"/>
      <c r="D1650" s="89">
        <v>90</v>
      </c>
      <c r="E1650" s="89">
        <f t="shared" si="53"/>
        <v>70.97</v>
      </c>
      <c r="F1650" s="83">
        <f t="shared" si="52"/>
        <v>0.78855555555555557</v>
      </c>
    </row>
    <row r="1651" spans="2:6" x14ac:dyDescent="0.2">
      <c r="B1651" s="149" t="s">
        <v>1161</v>
      </c>
      <c r="C1651" s="150"/>
      <c r="D1651" s="89">
        <v>73</v>
      </c>
      <c r="E1651" s="89">
        <f t="shared" si="53"/>
        <v>0</v>
      </c>
      <c r="F1651" s="83">
        <f t="shared" si="52"/>
        <v>0</v>
      </c>
    </row>
    <row r="1652" spans="2:6" x14ac:dyDescent="0.2">
      <c r="B1652" s="149" t="s">
        <v>1162</v>
      </c>
      <c r="C1652" s="150"/>
      <c r="D1652" s="89">
        <v>106</v>
      </c>
      <c r="E1652" s="89">
        <f t="shared" si="53"/>
        <v>77.33</v>
      </c>
      <c r="F1652" s="83">
        <f>IFERROR(E1652/D1652,0)</f>
        <v>0.72952830188679241</v>
      </c>
    </row>
    <row r="1654" spans="2:6" x14ac:dyDescent="0.2">
      <c r="C1654" s="46" t="s">
        <v>1111</v>
      </c>
      <c r="D1654" s="138">
        <f>SUM(D1633:D1653)</f>
        <v>1788</v>
      </c>
      <c r="E1654" s="138">
        <f>SUM(E1633:E1653)</f>
        <v>837.19</v>
      </c>
      <c r="F1654" s="82">
        <f>IFERROR(E1654/D1654,0)</f>
        <v>0.46822706935123043</v>
      </c>
    </row>
  </sheetData>
  <mergeCells count="1042">
    <mergeCell ref="B1648:C1648"/>
    <mergeCell ref="B1649:C1649"/>
    <mergeCell ref="B1650:C1650"/>
    <mergeCell ref="B1651:C1651"/>
    <mergeCell ref="B1652:C1652"/>
    <mergeCell ref="F1622:H1622"/>
    <mergeCell ref="F1623:H1623"/>
    <mergeCell ref="F1624:H1624"/>
    <mergeCell ref="F1625:H1625"/>
    <mergeCell ref="F1626:H1626"/>
    <mergeCell ref="F1627:H1627"/>
    <mergeCell ref="F1628:H1628"/>
    <mergeCell ref="B1632:C1632"/>
    <mergeCell ref="B1633:C1633"/>
    <mergeCell ref="B1634:C1634"/>
    <mergeCell ref="B1635:C1635"/>
    <mergeCell ref="B1636:C1636"/>
    <mergeCell ref="B1637:C1637"/>
    <mergeCell ref="B1638:C1638"/>
    <mergeCell ref="B1639:C1639"/>
    <mergeCell ref="B1640:C1640"/>
    <mergeCell ref="B1641:C1641"/>
    <mergeCell ref="F1611:H1611"/>
    <mergeCell ref="F1612:H1612"/>
    <mergeCell ref="F1613:H1613"/>
    <mergeCell ref="F1614:H1614"/>
    <mergeCell ref="F1615:H1615"/>
    <mergeCell ref="F1616:H1616"/>
    <mergeCell ref="F1617:H1617"/>
    <mergeCell ref="F1618:H1618"/>
    <mergeCell ref="F1619:H1619"/>
    <mergeCell ref="F1620:H1620"/>
    <mergeCell ref="F1621:H1621"/>
    <mergeCell ref="B1642:C1642"/>
    <mergeCell ref="B1643:C1643"/>
    <mergeCell ref="B1644:C1644"/>
    <mergeCell ref="B1645:C1645"/>
    <mergeCell ref="B1646:C1646"/>
    <mergeCell ref="B1647:C1647"/>
    <mergeCell ref="F1594:H1594"/>
    <mergeCell ref="F1595:H1595"/>
    <mergeCell ref="F1596:H1596"/>
    <mergeCell ref="F1597:H1597"/>
    <mergeCell ref="F1598:H1598"/>
    <mergeCell ref="F1599:H1599"/>
    <mergeCell ref="F1600:H1600"/>
    <mergeCell ref="F1601:H1601"/>
    <mergeCell ref="F1602:H1602"/>
    <mergeCell ref="F1603:H1603"/>
    <mergeCell ref="F1604:H1604"/>
    <mergeCell ref="F1605:H1605"/>
    <mergeCell ref="F1606:H1606"/>
    <mergeCell ref="F1607:H1607"/>
    <mergeCell ref="F1608:H1608"/>
    <mergeCell ref="F1609:H1609"/>
    <mergeCell ref="F1610:H1610"/>
    <mergeCell ref="F1577:H1577"/>
    <mergeCell ref="F1578:H1578"/>
    <mergeCell ref="F1579:H1579"/>
    <mergeCell ref="F1580:H1580"/>
    <mergeCell ref="F1581:H1581"/>
    <mergeCell ref="F1582:H1582"/>
    <mergeCell ref="F1583:H1583"/>
    <mergeCell ref="F1584:H1584"/>
    <mergeCell ref="F1585:H1585"/>
    <mergeCell ref="F1586:H1586"/>
    <mergeCell ref="F1587:H1587"/>
    <mergeCell ref="F1588:H1588"/>
    <mergeCell ref="F1589:H1589"/>
    <mergeCell ref="F1590:H1590"/>
    <mergeCell ref="F1591:H1591"/>
    <mergeCell ref="F1592:H1592"/>
    <mergeCell ref="F1593:H1593"/>
    <mergeCell ref="F1560:H1560"/>
    <mergeCell ref="F1561:H1561"/>
    <mergeCell ref="F1562:H1562"/>
    <mergeCell ref="F1563:H1563"/>
    <mergeCell ref="F1564:H1564"/>
    <mergeCell ref="F1565:H1565"/>
    <mergeCell ref="F1566:H1566"/>
    <mergeCell ref="F1567:H1567"/>
    <mergeCell ref="F1568:H1568"/>
    <mergeCell ref="F1569:H1569"/>
    <mergeCell ref="F1570:H1570"/>
    <mergeCell ref="F1571:H1571"/>
    <mergeCell ref="F1572:H1572"/>
    <mergeCell ref="F1573:H1573"/>
    <mergeCell ref="F1574:H1574"/>
    <mergeCell ref="F1575:H1575"/>
    <mergeCell ref="F1576:H1576"/>
    <mergeCell ref="F1543:H1543"/>
    <mergeCell ref="F1544:H1544"/>
    <mergeCell ref="F1545:H1545"/>
    <mergeCell ref="F1546:H1546"/>
    <mergeCell ref="F1547:H1547"/>
    <mergeCell ref="F1548:H1548"/>
    <mergeCell ref="F1549:H1549"/>
    <mergeCell ref="F1550:H1550"/>
    <mergeCell ref="F1551:H1551"/>
    <mergeCell ref="F1552:H1552"/>
    <mergeCell ref="F1553:H1553"/>
    <mergeCell ref="F1554:H1554"/>
    <mergeCell ref="F1555:H1555"/>
    <mergeCell ref="F1556:H1556"/>
    <mergeCell ref="F1557:H1557"/>
    <mergeCell ref="F1558:H1558"/>
    <mergeCell ref="F1559:H1559"/>
    <mergeCell ref="F1526:H1526"/>
    <mergeCell ref="F1527:H1527"/>
    <mergeCell ref="F1528:H1528"/>
    <mergeCell ref="F1529:H1529"/>
    <mergeCell ref="F1530:H1530"/>
    <mergeCell ref="F1531:H1531"/>
    <mergeCell ref="F1532:H1532"/>
    <mergeCell ref="F1533:H1533"/>
    <mergeCell ref="F1534:H1534"/>
    <mergeCell ref="F1535:H1535"/>
    <mergeCell ref="F1536:H1536"/>
    <mergeCell ref="F1537:H1537"/>
    <mergeCell ref="F1538:H1538"/>
    <mergeCell ref="F1539:H1539"/>
    <mergeCell ref="F1540:H1540"/>
    <mergeCell ref="F1541:H1541"/>
    <mergeCell ref="F1542:H1542"/>
    <mergeCell ref="B1505:C1505"/>
    <mergeCell ref="C1511:D1511"/>
    <mergeCell ref="F1511:H1511"/>
    <mergeCell ref="F1512:H1512"/>
    <mergeCell ref="F1513:H1513"/>
    <mergeCell ref="F1514:H1514"/>
    <mergeCell ref="F1515:H1515"/>
    <mergeCell ref="F1516:H1516"/>
    <mergeCell ref="F1517:H1517"/>
    <mergeCell ref="F1518:H1518"/>
    <mergeCell ref="F1519:H1519"/>
    <mergeCell ref="F1520:H1520"/>
    <mergeCell ref="F1521:H1521"/>
    <mergeCell ref="F1522:H1522"/>
    <mergeCell ref="F1523:H1523"/>
    <mergeCell ref="F1524:H1524"/>
    <mergeCell ref="F1525:H1525"/>
    <mergeCell ref="B1488:C1488"/>
    <mergeCell ref="B1489:C1489"/>
    <mergeCell ref="B1490:C1490"/>
    <mergeCell ref="B1491:C1491"/>
    <mergeCell ref="B1492:C1492"/>
    <mergeCell ref="B1493:C1493"/>
    <mergeCell ref="B1494:C1494"/>
    <mergeCell ref="B1495:C1495"/>
    <mergeCell ref="B1496:C1496"/>
    <mergeCell ref="B1497:C1497"/>
    <mergeCell ref="B1498:C1498"/>
    <mergeCell ref="B1499:C1499"/>
    <mergeCell ref="B1500:C1500"/>
    <mergeCell ref="B1501:C1501"/>
    <mergeCell ref="B1502:C1502"/>
    <mergeCell ref="B1503:C1503"/>
    <mergeCell ref="B1504:C1504"/>
    <mergeCell ref="F1468:H1468"/>
    <mergeCell ref="F1469:H1469"/>
    <mergeCell ref="F1470:H1470"/>
    <mergeCell ref="F1471:H1471"/>
    <mergeCell ref="F1472:H1472"/>
    <mergeCell ref="F1473:H1473"/>
    <mergeCell ref="F1474:H1474"/>
    <mergeCell ref="F1475:H1475"/>
    <mergeCell ref="F1476:H1476"/>
    <mergeCell ref="F1477:H1477"/>
    <mergeCell ref="F1478:H1478"/>
    <mergeCell ref="F1479:H1479"/>
    <mergeCell ref="F1480:H1480"/>
    <mergeCell ref="F1481:H1481"/>
    <mergeCell ref="B1485:C1485"/>
    <mergeCell ref="B1486:C1486"/>
    <mergeCell ref="B1487:C1487"/>
    <mergeCell ref="F1451:H1451"/>
    <mergeCell ref="F1452:H1452"/>
    <mergeCell ref="F1453:H1453"/>
    <mergeCell ref="F1454:H1454"/>
    <mergeCell ref="F1455:H1455"/>
    <mergeCell ref="F1456:H1456"/>
    <mergeCell ref="F1457:H1457"/>
    <mergeCell ref="F1458:H1458"/>
    <mergeCell ref="F1459:H1459"/>
    <mergeCell ref="F1460:H1460"/>
    <mergeCell ref="F1461:H1461"/>
    <mergeCell ref="F1462:H1462"/>
    <mergeCell ref="F1463:H1463"/>
    <mergeCell ref="F1464:H1464"/>
    <mergeCell ref="F1465:H1465"/>
    <mergeCell ref="F1466:H1466"/>
    <mergeCell ref="F1467:H1467"/>
    <mergeCell ref="F1434:H1434"/>
    <mergeCell ref="F1435:H1435"/>
    <mergeCell ref="F1436:H1436"/>
    <mergeCell ref="F1437:H1437"/>
    <mergeCell ref="F1438:H1438"/>
    <mergeCell ref="F1439:H1439"/>
    <mergeCell ref="F1440:H1440"/>
    <mergeCell ref="F1441:H1441"/>
    <mergeCell ref="F1442:H1442"/>
    <mergeCell ref="F1443:H1443"/>
    <mergeCell ref="F1444:H1444"/>
    <mergeCell ref="F1445:H1445"/>
    <mergeCell ref="F1446:H1446"/>
    <mergeCell ref="F1447:H1447"/>
    <mergeCell ref="F1448:H1448"/>
    <mergeCell ref="F1449:H1449"/>
    <mergeCell ref="F1450:H1450"/>
    <mergeCell ref="F1417:H1417"/>
    <mergeCell ref="F1418:H1418"/>
    <mergeCell ref="F1419:H1419"/>
    <mergeCell ref="F1420:H1420"/>
    <mergeCell ref="F1421:H1421"/>
    <mergeCell ref="F1422:H1422"/>
    <mergeCell ref="F1423:H1423"/>
    <mergeCell ref="F1424:H1424"/>
    <mergeCell ref="F1425:H1425"/>
    <mergeCell ref="F1426:H1426"/>
    <mergeCell ref="F1427:H1427"/>
    <mergeCell ref="F1428:H1428"/>
    <mergeCell ref="F1429:H1429"/>
    <mergeCell ref="F1430:H1430"/>
    <mergeCell ref="F1431:H1431"/>
    <mergeCell ref="F1432:H1432"/>
    <mergeCell ref="F1433:H1433"/>
    <mergeCell ref="F1400:H1400"/>
    <mergeCell ref="F1401:H1401"/>
    <mergeCell ref="F1402:H1402"/>
    <mergeCell ref="F1403:H1403"/>
    <mergeCell ref="F1404:H1404"/>
    <mergeCell ref="F1405:H1405"/>
    <mergeCell ref="F1406:H1406"/>
    <mergeCell ref="F1407:H1407"/>
    <mergeCell ref="F1408:H1408"/>
    <mergeCell ref="F1409:H1409"/>
    <mergeCell ref="F1410:H1410"/>
    <mergeCell ref="F1411:H1411"/>
    <mergeCell ref="F1412:H1412"/>
    <mergeCell ref="F1413:H1413"/>
    <mergeCell ref="F1414:H1414"/>
    <mergeCell ref="F1415:H1415"/>
    <mergeCell ref="F1416:H1416"/>
    <mergeCell ref="F1383:H1383"/>
    <mergeCell ref="F1384:H1384"/>
    <mergeCell ref="F1385:H1385"/>
    <mergeCell ref="F1386:H1386"/>
    <mergeCell ref="F1387:H1387"/>
    <mergeCell ref="F1388:H1388"/>
    <mergeCell ref="F1389:H1389"/>
    <mergeCell ref="F1390:H1390"/>
    <mergeCell ref="F1391:H1391"/>
    <mergeCell ref="F1392:H1392"/>
    <mergeCell ref="F1393:H1393"/>
    <mergeCell ref="F1394:H1394"/>
    <mergeCell ref="F1395:H1395"/>
    <mergeCell ref="F1396:H1396"/>
    <mergeCell ref="F1397:H1397"/>
    <mergeCell ref="F1398:H1398"/>
    <mergeCell ref="F1399:H1399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F1377:H1377"/>
    <mergeCell ref="F1378:H1378"/>
    <mergeCell ref="F1379:H1379"/>
    <mergeCell ref="F1380:H1380"/>
    <mergeCell ref="F1381:H1381"/>
    <mergeCell ref="F1382:H1382"/>
    <mergeCell ref="C1364:D1364"/>
    <mergeCell ref="F1364:H1364"/>
    <mergeCell ref="F1365:H1365"/>
    <mergeCell ref="F1366:H1366"/>
    <mergeCell ref="F1367:H1367"/>
    <mergeCell ref="F1368:H1368"/>
    <mergeCell ref="F1369:H1369"/>
    <mergeCell ref="F1370:H1370"/>
    <mergeCell ref="F1371:H1371"/>
    <mergeCell ref="F1372:H1372"/>
    <mergeCell ref="F1373:H1373"/>
    <mergeCell ref="F1374:H1374"/>
    <mergeCell ref="F1375:H1375"/>
    <mergeCell ref="F1376:H1376"/>
    <mergeCell ref="B1354:C1354"/>
    <mergeCell ref="B1355:C1355"/>
    <mergeCell ref="B1356:C1356"/>
    <mergeCell ref="B1357:C1357"/>
    <mergeCell ref="B1358:C1358"/>
    <mergeCell ref="F1230:H1230"/>
    <mergeCell ref="F1231:H1231"/>
    <mergeCell ref="F1232:H1232"/>
    <mergeCell ref="F1233:H1233"/>
    <mergeCell ref="F1234:H1234"/>
    <mergeCell ref="F1235:H1235"/>
    <mergeCell ref="F1236:H1236"/>
    <mergeCell ref="F1237:H1237"/>
    <mergeCell ref="F1255:H1255"/>
    <mergeCell ref="B1338:C1338"/>
    <mergeCell ref="B1339:C1339"/>
    <mergeCell ref="B1340:C1340"/>
    <mergeCell ref="F1301:H1301"/>
    <mergeCell ref="F1302:H1302"/>
    <mergeCell ref="F1303:H1303"/>
    <mergeCell ref="F1304:H1304"/>
    <mergeCell ref="F1305:H1305"/>
    <mergeCell ref="F1306:H1306"/>
    <mergeCell ref="F1322:H1322"/>
    <mergeCell ref="F1323:H1323"/>
    <mergeCell ref="F1324:H1324"/>
    <mergeCell ref="F1307:H1307"/>
    <mergeCell ref="F1308:H1308"/>
    <mergeCell ref="F1309:H1309"/>
    <mergeCell ref="F1310:H1310"/>
    <mergeCell ref="F1311:H1311"/>
    <mergeCell ref="F1312:H1312"/>
    <mergeCell ref="F1238:H1238"/>
    <mergeCell ref="F1239:H1239"/>
    <mergeCell ref="B1352:C1352"/>
    <mergeCell ref="B1353:C1353"/>
    <mergeCell ref="F1293:H1293"/>
    <mergeCell ref="F1298:H1298"/>
    <mergeCell ref="F1299:H1299"/>
    <mergeCell ref="F1300:H1300"/>
    <mergeCell ref="F1315:H1315"/>
    <mergeCell ref="F1217:H1217"/>
    <mergeCell ref="F1218:H1218"/>
    <mergeCell ref="F1219:H1219"/>
    <mergeCell ref="F1220:H1220"/>
    <mergeCell ref="F1296:H1296"/>
    <mergeCell ref="F1297:H1297"/>
    <mergeCell ref="F1325:H1325"/>
    <mergeCell ref="F1326:H1326"/>
    <mergeCell ref="F1327:H1327"/>
    <mergeCell ref="F1328:H1328"/>
    <mergeCell ref="F1329:H1329"/>
    <mergeCell ref="F1330:H1330"/>
    <mergeCell ref="F1331:H1331"/>
    <mergeCell ref="F1332:H1332"/>
    <mergeCell ref="F1221:H1221"/>
    <mergeCell ref="F1222:H1222"/>
    <mergeCell ref="F1246:H1246"/>
    <mergeCell ref="F1247:H1247"/>
    <mergeCell ref="F1248:H1248"/>
    <mergeCell ref="F1249:H1249"/>
    <mergeCell ref="F1250:H1250"/>
    <mergeCell ref="F1251:H1251"/>
    <mergeCell ref="F1252:H1252"/>
    <mergeCell ref="F1253:H1253"/>
    <mergeCell ref="F1254:H1254"/>
    <mergeCell ref="F1333:H1333"/>
    <mergeCell ref="F1334:H1334"/>
    <mergeCell ref="F1316:H1316"/>
    <mergeCell ref="F1317:H1317"/>
    <mergeCell ref="F1318:H1318"/>
    <mergeCell ref="F1319:H1319"/>
    <mergeCell ref="F1320:H1320"/>
    <mergeCell ref="F1321:H1321"/>
    <mergeCell ref="F1313:H1313"/>
    <mergeCell ref="F1314:H1314"/>
    <mergeCell ref="F1267:H1267"/>
    <mergeCell ref="F1268:H1268"/>
    <mergeCell ref="F1269:H1269"/>
    <mergeCell ref="F1285:H1285"/>
    <mergeCell ref="F1286:H1286"/>
    <mergeCell ref="F1287:H1287"/>
    <mergeCell ref="F1288:H1288"/>
    <mergeCell ref="F1289:H1289"/>
    <mergeCell ref="F1290:H1290"/>
    <mergeCell ref="F1270:H1270"/>
    <mergeCell ref="F1271:H1271"/>
    <mergeCell ref="F1272:H1272"/>
    <mergeCell ref="F1273:H1273"/>
    <mergeCell ref="F1274:H1274"/>
    <mergeCell ref="F1275:H1275"/>
    <mergeCell ref="F1291:H1291"/>
    <mergeCell ref="F1292:H1292"/>
    <mergeCell ref="F1276:H1276"/>
    <mergeCell ref="F1277:H1277"/>
    <mergeCell ref="F1278:H1278"/>
    <mergeCell ref="F1279:H1279"/>
    <mergeCell ref="F1280:H1280"/>
    <mergeCell ref="B1206:C1206"/>
    <mergeCell ref="B1207:C1207"/>
    <mergeCell ref="F1223:H1223"/>
    <mergeCell ref="F1224:H1224"/>
    <mergeCell ref="F1240:H1240"/>
    <mergeCell ref="F1241:H1241"/>
    <mergeCell ref="F1242:H1242"/>
    <mergeCell ref="F1243:H1243"/>
    <mergeCell ref="F1244:H1244"/>
    <mergeCell ref="F1245:H1245"/>
    <mergeCell ref="F1294:H1294"/>
    <mergeCell ref="F1295:H1295"/>
    <mergeCell ref="F1256:H1256"/>
    <mergeCell ref="F1257:H1257"/>
    <mergeCell ref="F1258:H1258"/>
    <mergeCell ref="F1259:H1259"/>
    <mergeCell ref="F1260:H1260"/>
    <mergeCell ref="F1281:H1281"/>
    <mergeCell ref="F1282:H1282"/>
    <mergeCell ref="F1283:H1283"/>
    <mergeCell ref="F1284:H1284"/>
    <mergeCell ref="F1261:H1261"/>
    <mergeCell ref="F1262:H1262"/>
    <mergeCell ref="F1263:H1263"/>
    <mergeCell ref="F1264:H1264"/>
    <mergeCell ref="F1265:H1265"/>
    <mergeCell ref="F1266:H1266"/>
    <mergeCell ref="F1225:H1225"/>
    <mergeCell ref="F1226:H1226"/>
    <mergeCell ref="F1227:H1227"/>
    <mergeCell ref="F1228:H1228"/>
    <mergeCell ref="F1229:H1229"/>
    <mergeCell ref="B462:C462"/>
    <mergeCell ref="B463:C463"/>
    <mergeCell ref="B464:C464"/>
    <mergeCell ref="B453:C453"/>
    <mergeCell ref="B454:C454"/>
    <mergeCell ref="B455:C455"/>
    <mergeCell ref="B456:C456"/>
    <mergeCell ref="B457:C457"/>
    <mergeCell ref="B458:C458"/>
    <mergeCell ref="B537:C537"/>
    <mergeCell ref="B538:C538"/>
    <mergeCell ref="B539:C539"/>
    <mergeCell ref="B1208:C1208"/>
    <mergeCell ref="B1209:C1209"/>
    <mergeCell ref="B1210:C1210"/>
    <mergeCell ref="B1211:C1211"/>
    <mergeCell ref="C1217:D1217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540:C540"/>
    <mergeCell ref="B541:C541"/>
    <mergeCell ref="B542:C542"/>
    <mergeCell ref="B543:C543"/>
    <mergeCell ref="B544:C544"/>
    <mergeCell ref="B545:C545"/>
    <mergeCell ref="B531:C531"/>
    <mergeCell ref="B532:C532"/>
    <mergeCell ref="B533:C533"/>
    <mergeCell ref="B534:C534"/>
    <mergeCell ref="B535:C535"/>
    <mergeCell ref="B536:C536"/>
    <mergeCell ref="B436:C436"/>
    <mergeCell ref="C420:E420"/>
    <mergeCell ref="C421:E421"/>
    <mergeCell ref="B447:C447"/>
    <mergeCell ref="B448:C448"/>
    <mergeCell ref="B449:C449"/>
    <mergeCell ref="B450:C450"/>
    <mergeCell ref="B451:C451"/>
    <mergeCell ref="B452:C452"/>
    <mergeCell ref="B437:C437"/>
    <mergeCell ref="B438:C438"/>
    <mergeCell ref="B439:C439"/>
    <mergeCell ref="B440:C440"/>
    <mergeCell ref="B441:C441"/>
    <mergeCell ref="B442:C442"/>
    <mergeCell ref="B465:C465"/>
    <mergeCell ref="B466:C466"/>
    <mergeCell ref="B459:C459"/>
    <mergeCell ref="B460:C460"/>
    <mergeCell ref="B461:C461"/>
    <mergeCell ref="C418:E418"/>
    <mergeCell ref="C419:E419"/>
    <mergeCell ref="C416:E416"/>
    <mergeCell ref="C417:E417"/>
    <mergeCell ref="C422:E422"/>
    <mergeCell ref="B434:C434"/>
    <mergeCell ref="B435:C435"/>
    <mergeCell ref="C410:E410"/>
    <mergeCell ref="C411:E411"/>
    <mergeCell ref="C408:E408"/>
    <mergeCell ref="C409:E409"/>
    <mergeCell ref="C414:E414"/>
    <mergeCell ref="C415:E415"/>
    <mergeCell ref="C412:E412"/>
    <mergeCell ref="C413:E413"/>
    <mergeCell ref="C402:E402"/>
    <mergeCell ref="C403:E403"/>
    <mergeCell ref="C400:E400"/>
    <mergeCell ref="C401:E401"/>
    <mergeCell ref="C406:E406"/>
    <mergeCell ref="C407:E407"/>
    <mergeCell ref="C404:E404"/>
    <mergeCell ref="C405:E405"/>
    <mergeCell ref="C394:E394"/>
    <mergeCell ref="C395:E395"/>
    <mergeCell ref="C392:E392"/>
    <mergeCell ref="C393:E393"/>
    <mergeCell ref="C398:E398"/>
    <mergeCell ref="C399:E399"/>
    <mergeCell ref="C396:E396"/>
    <mergeCell ref="C397:E397"/>
    <mergeCell ref="C386:E386"/>
    <mergeCell ref="C387:E387"/>
    <mergeCell ref="C384:E384"/>
    <mergeCell ref="C385:E385"/>
    <mergeCell ref="C390:E390"/>
    <mergeCell ref="C391:E391"/>
    <mergeCell ref="C388:E388"/>
    <mergeCell ref="C389:E389"/>
    <mergeCell ref="C378:E378"/>
    <mergeCell ref="C379:E379"/>
    <mergeCell ref="C376:E376"/>
    <mergeCell ref="C377:E377"/>
    <mergeCell ref="C382:E382"/>
    <mergeCell ref="C383:E383"/>
    <mergeCell ref="C380:E380"/>
    <mergeCell ref="C381:E381"/>
    <mergeCell ref="C370:E370"/>
    <mergeCell ref="C371:E371"/>
    <mergeCell ref="C368:E368"/>
    <mergeCell ref="C369:E369"/>
    <mergeCell ref="C374:E374"/>
    <mergeCell ref="C375:E375"/>
    <mergeCell ref="C372:E372"/>
    <mergeCell ref="C373:E373"/>
    <mergeCell ref="C363:E363"/>
    <mergeCell ref="C360:E360"/>
    <mergeCell ref="C361:E361"/>
    <mergeCell ref="C366:E366"/>
    <mergeCell ref="C367:E367"/>
    <mergeCell ref="C364:E364"/>
    <mergeCell ref="C365:E365"/>
    <mergeCell ref="C358:E358"/>
    <mergeCell ref="C359:E359"/>
    <mergeCell ref="F355:G355"/>
    <mergeCell ref="H355:I355"/>
    <mergeCell ref="C356:E356"/>
    <mergeCell ref="C357:E357"/>
    <mergeCell ref="C362:E362"/>
    <mergeCell ref="B340:C340"/>
    <mergeCell ref="B325:C325"/>
    <mergeCell ref="B326:C326"/>
    <mergeCell ref="B327:C327"/>
    <mergeCell ref="B332:C332"/>
    <mergeCell ref="B333:C333"/>
    <mergeCell ref="B334:C334"/>
    <mergeCell ref="B347:C347"/>
    <mergeCell ref="B348:C348"/>
    <mergeCell ref="B349:C349"/>
    <mergeCell ref="B350:C350"/>
    <mergeCell ref="B351:C351"/>
    <mergeCell ref="C355:E355"/>
    <mergeCell ref="B341:C341"/>
    <mergeCell ref="B342:C342"/>
    <mergeCell ref="B343:C343"/>
    <mergeCell ref="B344:C344"/>
    <mergeCell ref="B345:C345"/>
    <mergeCell ref="B346:C346"/>
    <mergeCell ref="B319:C319"/>
    <mergeCell ref="B320:C320"/>
    <mergeCell ref="B321:C321"/>
    <mergeCell ref="B322:C322"/>
    <mergeCell ref="B323:C323"/>
    <mergeCell ref="B324:C324"/>
    <mergeCell ref="C306:E306"/>
    <mergeCell ref="C307:E307"/>
    <mergeCell ref="B335:C335"/>
    <mergeCell ref="B336:C336"/>
    <mergeCell ref="B337:C337"/>
    <mergeCell ref="B338:C338"/>
    <mergeCell ref="B339:C339"/>
    <mergeCell ref="C300:E300"/>
    <mergeCell ref="C301:E301"/>
    <mergeCell ref="C298:E298"/>
    <mergeCell ref="C299:E299"/>
    <mergeCell ref="C304:E304"/>
    <mergeCell ref="C305:E305"/>
    <mergeCell ref="C302:E302"/>
    <mergeCell ref="C303:E303"/>
    <mergeCell ref="C292:E292"/>
    <mergeCell ref="C293:E293"/>
    <mergeCell ref="C290:E290"/>
    <mergeCell ref="C291:E291"/>
    <mergeCell ref="C296:E296"/>
    <mergeCell ref="C297:E297"/>
    <mergeCell ref="C294:E294"/>
    <mergeCell ref="C295:E295"/>
    <mergeCell ref="C284:E284"/>
    <mergeCell ref="C285:E285"/>
    <mergeCell ref="C282:E282"/>
    <mergeCell ref="C283:E283"/>
    <mergeCell ref="C288:E288"/>
    <mergeCell ref="C289:E289"/>
    <mergeCell ref="C286:E286"/>
    <mergeCell ref="C287:E287"/>
    <mergeCell ref="C276:E276"/>
    <mergeCell ref="C277:E277"/>
    <mergeCell ref="C274:E274"/>
    <mergeCell ref="C275:E275"/>
    <mergeCell ref="C280:E280"/>
    <mergeCell ref="C281:E281"/>
    <mergeCell ref="C278:E278"/>
    <mergeCell ref="C279:E279"/>
    <mergeCell ref="C268:E268"/>
    <mergeCell ref="C269:E269"/>
    <mergeCell ref="C266:E266"/>
    <mergeCell ref="C267:E267"/>
    <mergeCell ref="C272:E272"/>
    <mergeCell ref="C273:E273"/>
    <mergeCell ref="C270:E270"/>
    <mergeCell ref="C271:E271"/>
    <mergeCell ref="C260:E260"/>
    <mergeCell ref="C261:E261"/>
    <mergeCell ref="C258:E258"/>
    <mergeCell ref="C259:E259"/>
    <mergeCell ref="C264:E264"/>
    <mergeCell ref="C265:E265"/>
    <mergeCell ref="C262:E262"/>
    <mergeCell ref="C263:E263"/>
    <mergeCell ref="C252:E252"/>
    <mergeCell ref="C253:E253"/>
    <mergeCell ref="C250:E250"/>
    <mergeCell ref="C251:E251"/>
    <mergeCell ref="C256:E256"/>
    <mergeCell ref="C257:E257"/>
    <mergeCell ref="C254:E254"/>
    <mergeCell ref="C255:E255"/>
    <mergeCell ref="C244:E244"/>
    <mergeCell ref="C245:E245"/>
    <mergeCell ref="C242:E242"/>
    <mergeCell ref="C243:E243"/>
    <mergeCell ref="C248:E248"/>
    <mergeCell ref="C249:E249"/>
    <mergeCell ref="C246:E246"/>
    <mergeCell ref="C247:E247"/>
    <mergeCell ref="C137:E137"/>
    <mergeCell ref="C140:E140"/>
    <mergeCell ref="C240:E240"/>
    <mergeCell ref="B217:C217"/>
    <mergeCell ref="B218:C218"/>
    <mergeCell ref="B219:C219"/>
    <mergeCell ref="B220:C220"/>
    <mergeCell ref="C168:E168"/>
    <mergeCell ref="C151:E151"/>
    <mergeCell ref="C152:E152"/>
    <mergeCell ref="C153:E153"/>
    <mergeCell ref="C148:E148"/>
    <mergeCell ref="C149:E149"/>
    <mergeCell ref="C150:E150"/>
    <mergeCell ref="C157:E157"/>
    <mergeCell ref="C158:E158"/>
    <mergeCell ref="F240:G240"/>
    <mergeCell ref="H240:I240"/>
    <mergeCell ref="C241:E241"/>
    <mergeCell ref="C144:E144"/>
    <mergeCell ref="C145:E145"/>
    <mergeCell ref="B233:C233"/>
    <mergeCell ref="B234:C234"/>
    <mergeCell ref="B235:C235"/>
    <mergeCell ref="B236:C236"/>
    <mergeCell ref="C143:E143"/>
    <mergeCell ref="B227:C227"/>
    <mergeCell ref="B228:C228"/>
    <mergeCell ref="B229:C229"/>
    <mergeCell ref="B230:C230"/>
    <mergeCell ref="B231:C231"/>
    <mergeCell ref="B205:C205"/>
    <mergeCell ref="B206:C206"/>
    <mergeCell ref="B207:C207"/>
    <mergeCell ref="B208:C208"/>
    <mergeCell ref="B209:C209"/>
    <mergeCell ref="B210:C210"/>
    <mergeCell ref="B204:C204"/>
    <mergeCell ref="C192:E192"/>
    <mergeCell ref="B232:C232"/>
    <mergeCell ref="B221:C221"/>
    <mergeCell ref="B222:C222"/>
    <mergeCell ref="B223:C223"/>
    <mergeCell ref="B224:C224"/>
    <mergeCell ref="B225:C225"/>
    <mergeCell ref="B226:C226"/>
    <mergeCell ref="B211:C211"/>
    <mergeCell ref="B212:C212"/>
    <mergeCell ref="H125:I125"/>
    <mergeCell ref="C190:E190"/>
    <mergeCell ref="C191:E191"/>
    <mergeCell ref="C187:E187"/>
    <mergeCell ref="C188:E188"/>
    <mergeCell ref="C189:E189"/>
    <mergeCell ref="C184:E184"/>
    <mergeCell ref="C185:E185"/>
    <mergeCell ref="C186:E186"/>
    <mergeCell ref="C181:E181"/>
    <mergeCell ref="C175:E175"/>
    <mergeCell ref="C176:E176"/>
    <mergeCell ref="C177:E177"/>
    <mergeCell ref="C172:E172"/>
    <mergeCell ref="C173:E173"/>
    <mergeCell ref="C174:E174"/>
    <mergeCell ref="C182:E182"/>
    <mergeCell ref="C183:E183"/>
    <mergeCell ref="C178:E178"/>
    <mergeCell ref="C179:E179"/>
    <mergeCell ref="C180:E180"/>
    <mergeCell ref="C163:E163"/>
    <mergeCell ref="C164:E164"/>
    <mergeCell ref="C165:E165"/>
    <mergeCell ref="C160:E160"/>
    <mergeCell ref="C161:E161"/>
    <mergeCell ref="C162:E162"/>
    <mergeCell ref="C169:E169"/>
    <mergeCell ref="C170:E170"/>
    <mergeCell ref="C171:E171"/>
    <mergeCell ref="C166:E166"/>
    <mergeCell ref="C167:E167"/>
    <mergeCell ref="C101:E101"/>
    <mergeCell ref="C102:E102"/>
    <mergeCell ref="C103:E103"/>
    <mergeCell ref="C104:E104"/>
    <mergeCell ref="C159:E159"/>
    <mergeCell ref="C154:E154"/>
    <mergeCell ref="C155:E155"/>
    <mergeCell ref="C156:E156"/>
    <mergeCell ref="C130:E130"/>
    <mergeCell ref="C131:E131"/>
    <mergeCell ref="C132:E132"/>
    <mergeCell ref="C127:E127"/>
    <mergeCell ref="C128:E128"/>
    <mergeCell ref="C129:E129"/>
    <mergeCell ref="C136:E136"/>
    <mergeCell ref="C146:E146"/>
    <mergeCell ref="C147:E147"/>
    <mergeCell ref="C133:E133"/>
    <mergeCell ref="C134:E134"/>
    <mergeCell ref="C135:E135"/>
    <mergeCell ref="C141:E141"/>
    <mergeCell ref="C142:E142"/>
    <mergeCell ref="C138:E138"/>
    <mergeCell ref="C139:E139"/>
    <mergeCell ref="C81:E81"/>
    <mergeCell ref="C82:E82"/>
    <mergeCell ref="C66:E66"/>
    <mergeCell ref="C67:E67"/>
    <mergeCell ref="C111:E111"/>
    <mergeCell ref="C112:E112"/>
    <mergeCell ref="C113:E113"/>
    <mergeCell ref="C125:E125"/>
    <mergeCell ref="F125:G125"/>
    <mergeCell ref="C126:E126"/>
    <mergeCell ref="C75:E75"/>
    <mergeCell ref="C76:E76"/>
    <mergeCell ref="C77:E77"/>
    <mergeCell ref="C68:E68"/>
    <mergeCell ref="C93:E93"/>
    <mergeCell ref="C94:E94"/>
    <mergeCell ref="C92:E92"/>
    <mergeCell ref="C72:E72"/>
    <mergeCell ref="C73:E73"/>
    <mergeCell ref="C74:E74"/>
    <mergeCell ref="C69:E69"/>
    <mergeCell ref="C70:E70"/>
    <mergeCell ref="C71:E71"/>
    <mergeCell ref="C78:E78"/>
    <mergeCell ref="C114:E114"/>
    <mergeCell ref="C106:E106"/>
    <mergeCell ref="C107:E107"/>
    <mergeCell ref="C108:E108"/>
    <mergeCell ref="C109:E109"/>
    <mergeCell ref="C110:E110"/>
    <mergeCell ref="C99:E99"/>
    <mergeCell ref="C100:E100"/>
    <mergeCell ref="C95:E95"/>
    <mergeCell ref="C96:E96"/>
    <mergeCell ref="C97:E97"/>
    <mergeCell ref="C98:E98"/>
    <mergeCell ref="C83:E83"/>
    <mergeCell ref="C84:E84"/>
    <mergeCell ref="C85:E85"/>
    <mergeCell ref="C86:E86"/>
    <mergeCell ref="C32:E32"/>
    <mergeCell ref="C56:E56"/>
    <mergeCell ref="C57:E57"/>
    <mergeCell ref="C58:E58"/>
    <mergeCell ref="C59:E59"/>
    <mergeCell ref="C60:E60"/>
    <mergeCell ref="B13:C14"/>
    <mergeCell ref="F56:G56"/>
    <mergeCell ref="C105:E105"/>
    <mergeCell ref="C61:E61"/>
    <mergeCell ref="C62:E62"/>
    <mergeCell ref="C34:E34"/>
    <mergeCell ref="C35:E35"/>
    <mergeCell ref="C36:E36"/>
    <mergeCell ref="C63:E63"/>
    <mergeCell ref="C64:E64"/>
    <mergeCell ref="C65:E65"/>
    <mergeCell ref="C90:E90"/>
    <mergeCell ref="C91:E91"/>
    <mergeCell ref="C87:E87"/>
    <mergeCell ref="C88:E88"/>
    <mergeCell ref="C89:E89"/>
    <mergeCell ref="C79:E79"/>
    <mergeCell ref="C80:E80"/>
    <mergeCell ref="H13:H14"/>
    <mergeCell ref="D13:G13"/>
    <mergeCell ref="D14:G14"/>
    <mergeCell ref="B471:C472"/>
    <mergeCell ref="D471:G471"/>
    <mergeCell ref="H471:H472"/>
    <mergeCell ref="D472:G472"/>
    <mergeCell ref="E477:F477"/>
    <mergeCell ref="C19:E19"/>
    <mergeCell ref="C20:E20"/>
    <mergeCell ref="C21:E21"/>
    <mergeCell ref="C43:E43"/>
    <mergeCell ref="C44:E44"/>
    <mergeCell ref="C45:E45"/>
    <mergeCell ref="C40:E40"/>
    <mergeCell ref="C41:E41"/>
    <mergeCell ref="C42:E42"/>
    <mergeCell ref="C37:E37"/>
    <mergeCell ref="C26:E26"/>
    <mergeCell ref="C27:E27"/>
    <mergeCell ref="C28:E28"/>
    <mergeCell ref="C29:E29"/>
    <mergeCell ref="C30:E30"/>
    <mergeCell ref="C31:E31"/>
    <mergeCell ref="C38:E38"/>
    <mergeCell ref="C39:E39"/>
    <mergeCell ref="C22:E22"/>
    <mergeCell ref="C23:E23"/>
    <mergeCell ref="C33:E33"/>
    <mergeCell ref="G477:H477"/>
    <mergeCell ref="C24:E24"/>
    <mergeCell ref="C25:E25"/>
    <mergeCell ref="D569:E569"/>
    <mergeCell ref="B570:C570"/>
    <mergeCell ref="D570:E570"/>
    <mergeCell ref="B571:C571"/>
    <mergeCell ref="D571:E571"/>
    <mergeCell ref="B572:C572"/>
    <mergeCell ref="D572:E572"/>
    <mergeCell ref="B573:C573"/>
    <mergeCell ref="D573:E573"/>
    <mergeCell ref="B569:C569"/>
    <mergeCell ref="B560:C560"/>
    <mergeCell ref="B561:C561"/>
    <mergeCell ref="B562:C562"/>
    <mergeCell ref="B546:C546"/>
    <mergeCell ref="B547:C547"/>
    <mergeCell ref="B548:C548"/>
    <mergeCell ref="B549:C549"/>
    <mergeCell ref="B550:C550"/>
    <mergeCell ref="B551:C551"/>
    <mergeCell ref="B557:C557"/>
    <mergeCell ref="B558:C558"/>
    <mergeCell ref="B559:C559"/>
    <mergeCell ref="B579:C579"/>
    <mergeCell ref="D579:E579"/>
    <mergeCell ref="B580:C580"/>
    <mergeCell ref="D580:E580"/>
    <mergeCell ref="B581:C581"/>
    <mergeCell ref="D581:E581"/>
    <mergeCell ref="B582:C582"/>
    <mergeCell ref="D582:E582"/>
    <mergeCell ref="B583:C583"/>
    <mergeCell ref="D583:E583"/>
    <mergeCell ref="B574:C574"/>
    <mergeCell ref="D574:E574"/>
    <mergeCell ref="B575:C575"/>
    <mergeCell ref="D575:E575"/>
    <mergeCell ref="B576:C576"/>
    <mergeCell ref="D576:E576"/>
    <mergeCell ref="B577:C577"/>
    <mergeCell ref="D577:E577"/>
    <mergeCell ref="B578:C578"/>
    <mergeCell ref="D578:E578"/>
    <mergeCell ref="B589:C589"/>
    <mergeCell ref="D589:E589"/>
    <mergeCell ref="E595:F595"/>
    <mergeCell ref="G595:H595"/>
    <mergeCell ref="B584:C584"/>
    <mergeCell ref="D584:E584"/>
    <mergeCell ref="B585:C585"/>
    <mergeCell ref="D585:E585"/>
    <mergeCell ref="B586:C586"/>
    <mergeCell ref="D586:E586"/>
    <mergeCell ref="B587:C587"/>
    <mergeCell ref="D587:E587"/>
    <mergeCell ref="B588:C588"/>
    <mergeCell ref="D588:E588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49:C649"/>
    <mergeCell ref="B668:C668"/>
    <mergeCell ref="B669:C669"/>
    <mergeCell ref="B675:C675"/>
    <mergeCell ref="B676:C676"/>
    <mergeCell ref="B677:C677"/>
    <mergeCell ref="B678:C678"/>
    <mergeCell ref="B679:C679"/>
    <mergeCell ref="B680:C680"/>
    <mergeCell ref="B687:C687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896:C896"/>
    <mergeCell ref="B897:C897"/>
    <mergeCell ref="B898:C898"/>
    <mergeCell ref="B899:C899"/>
    <mergeCell ref="B900:C900"/>
    <mergeCell ref="B901:C901"/>
    <mergeCell ref="B902:C902"/>
    <mergeCell ref="D687:E687"/>
    <mergeCell ref="E713:F713"/>
    <mergeCell ref="G713:H713"/>
    <mergeCell ref="B767:C767"/>
    <mergeCell ref="D805:E805"/>
    <mergeCell ref="B793:C793"/>
    <mergeCell ref="B794:C794"/>
    <mergeCell ref="B795:C795"/>
    <mergeCell ref="B796:C796"/>
    <mergeCell ref="B797:C797"/>
    <mergeCell ref="B798:C798"/>
    <mergeCell ref="B805:C805"/>
    <mergeCell ref="B832:C833"/>
    <mergeCell ref="D832:G832"/>
    <mergeCell ref="H832:H833"/>
    <mergeCell ref="D833:G833"/>
    <mergeCell ref="E838:F838"/>
    <mergeCell ref="G838:H838"/>
    <mergeCell ref="B991:C991"/>
    <mergeCell ref="B926:C926"/>
    <mergeCell ref="B927:C927"/>
    <mergeCell ref="E933:F933"/>
    <mergeCell ref="G933:H933"/>
    <mergeCell ref="B912:C912"/>
    <mergeCell ref="B913:C913"/>
    <mergeCell ref="B914:C914"/>
    <mergeCell ref="B915:C915"/>
    <mergeCell ref="B916:C916"/>
    <mergeCell ref="B922:C922"/>
    <mergeCell ref="B923:C923"/>
    <mergeCell ref="B924:C924"/>
    <mergeCell ref="B925:C925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1001:C1001"/>
    <mergeCell ref="B1002:C1002"/>
    <mergeCell ref="B1003:C1003"/>
    <mergeCell ref="B1004:C1004"/>
    <mergeCell ref="B1005:C1005"/>
    <mergeCell ref="B1006:C1006"/>
    <mergeCell ref="B1007:C1007"/>
    <mergeCell ref="B1008:C1008"/>
    <mergeCell ref="B1009:C1009"/>
    <mergeCell ref="B992:C992"/>
    <mergeCell ref="B993:C993"/>
    <mergeCell ref="B994:C994"/>
    <mergeCell ref="B995:C995"/>
    <mergeCell ref="B996:C996"/>
    <mergeCell ref="B997:C997"/>
    <mergeCell ref="B998:C998"/>
    <mergeCell ref="B999:C999"/>
    <mergeCell ref="B1000:C1000"/>
    <mergeCell ref="G1028:H1028"/>
    <mergeCell ref="B1010:C1010"/>
    <mergeCell ref="B1011:C1011"/>
    <mergeCell ref="B1017:C1017"/>
    <mergeCell ref="B1018:C1018"/>
    <mergeCell ref="B1019:C1019"/>
    <mergeCell ref="B1020:C1020"/>
    <mergeCell ref="B1021:C1021"/>
    <mergeCell ref="B1022:C1022"/>
    <mergeCell ref="E1028:F1028"/>
    <mergeCell ref="B1089:C1089"/>
    <mergeCell ref="B1090:C1090"/>
    <mergeCell ref="B1091:C1091"/>
    <mergeCell ref="B1092:C1092"/>
    <mergeCell ref="B1093:C1093"/>
    <mergeCell ref="B1094:C1094"/>
    <mergeCell ref="B1095:C1095"/>
    <mergeCell ref="C1132:D1132"/>
    <mergeCell ref="B1096:C1096"/>
    <mergeCell ref="B1097:C1097"/>
    <mergeCell ref="B1086:C1086"/>
    <mergeCell ref="B1087:C1087"/>
    <mergeCell ref="B1088:C1088"/>
    <mergeCell ref="B1112:C1112"/>
    <mergeCell ref="B1113:C1113"/>
    <mergeCell ref="B1114:C1114"/>
    <mergeCell ref="B1115:C1115"/>
    <mergeCell ref="B1116:C1116"/>
    <mergeCell ref="B1117:C1117"/>
    <mergeCell ref="B1124:C1125"/>
    <mergeCell ref="D1124:G1124"/>
    <mergeCell ref="H1124:H1125"/>
    <mergeCell ref="D1125:G1125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</mergeCells>
  <conditionalFormatting sqref="F205:F212">
    <cfRule type="expression" dxfId="192" priority="16">
      <formula>F205&lt;60%</formula>
    </cfRule>
    <cfRule type="expression" dxfId="191" priority="17">
      <formula>F205&lt;=90%</formula>
    </cfRule>
    <cfRule type="expression" dxfId="190" priority="18">
      <formula>F205&gt;90%</formula>
    </cfRule>
  </conditionalFormatting>
  <conditionalFormatting sqref="F218:F236">
    <cfRule type="expression" dxfId="189" priority="13">
      <formula>F218&lt;60%</formula>
    </cfRule>
    <cfRule type="expression" dxfId="188" priority="14">
      <formula>F218&lt;=90%</formula>
    </cfRule>
    <cfRule type="expression" dxfId="187" priority="15">
      <formula>F218&gt;90%</formula>
    </cfRule>
  </conditionalFormatting>
  <conditionalFormatting sqref="F320:F327">
    <cfRule type="expression" dxfId="186" priority="10">
      <formula>F320&lt;60%</formula>
    </cfRule>
    <cfRule type="expression" dxfId="185" priority="11">
      <formula>F320&lt;=90%</formula>
    </cfRule>
    <cfRule type="expression" dxfId="184" priority="12">
      <formula>F320&gt;90%</formula>
    </cfRule>
  </conditionalFormatting>
  <conditionalFormatting sqref="F333:F351">
    <cfRule type="expression" dxfId="183" priority="7">
      <formula>F333&lt;60%</formula>
    </cfRule>
    <cfRule type="expression" dxfId="182" priority="8">
      <formula>F333&lt;=90%</formula>
    </cfRule>
    <cfRule type="expression" dxfId="181" priority="9">
      <formula>F333&gt;90%</formula>
    </cfRule>
  </conditionalFormatting>
  <conditionalFormatting sqref="F435:F442">
    <cfRule type="expression" dxfId="180" priority="4">
      <formula>F435&lt;60%</formula>
    </cfRule>
    <cfRule type="expression" dxfId="179" priority="5">
      <formula>F435&lt;=90%</formula>
    </cfRule>
    <cfRule type="expression" dxfId="178" priority="6">
      <formula>F435&gt;90%</formula>
    </cfRule>
  </conditionalFormatting>
  <conditionalFormatting sqref="F448:F466">
    <cfRule type="expression" dxfId="177" priority="1">
      <formula>F448&lt;60%</formula>
    </cfRule>
    <cfRule type="expression" dxfId="176" priority="2">
      <formula>F448&lt;=90%</formula>
    </cfRule>
    <cfRule type="expression" dxfId="175" priority="3">
      <formula>F448&gt;90%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B2:M2031"/>
  <sheetViews>
    <sheetView showGridLines="0" workbookViewId="0"/>
  </sheetViews>
  <sheetFormatPr baseColWidth="10" defaultRowHeight="12" x14ac:dyDescent="0.25"/>
  <cols>
    <col min="1" max="1" width="3.5703125" style="5" customWidth="1"/>
    <col min="2" max="9" width="11.42578125" style="5"/>
    <col min="10" max="10" width="14.140625" style="5" customWidth="1"/>
    <col min="11" max="16384" width="11.42578125" style="5"/>
  </cols>
  <sheetData>
    <row r="2" spans="2:2" ht="18.75" x14ac:dyDescent="0.25">
      <c r="B2" s="40" t="s">
        <v>1175</v>
      </c>
    </row>
    <row r="15" spans="2:2" x14ac:dyDescent="0.25">
      <c r="B15" s="15" t="s">
        <v>1226</v>
      </c>
    </row>
    <row r="16" spans="2:2" ht="12.75" thickBot="1" x14ac:dyDescent="0.3"/>
    <row r="17" spans="2:9" x14ac:dyDescent="0.25">
      <c r="B17" s="8"/>
      <c r="C17" s="9"/>
      <c r="D17" s="9"/>
      <c r="E17" s="9"/>
      <c r="F17" s="9"/>
      <c r="G17" s="9"/>
      <c r="H17" s="10"/>
    </row>
    <row r="18" spans="2:9" ht="15.75" customHeight="1" thickBot="1" x14ac:dyDescent="0.3">
      <c r="B18" s="160" t="s">
        <v>1176</v>
      </c>
      <c r="C18" s="161"/>
      <c r="D18" s="158" t="s">
        <v>1177</v>
      </c>
      <c r="E18" s="158"/>
      <c r="F18" s="158"/>
      <c r="G18" s="158"/>
      <c r="H18" s="154" t="s">
        <v>35</v>
      </c>
    </row>
    <row r="19" spans="2:9" x14ac:dyDescent="0.25">
      <c r="B19" s="160"/>
      <c r="C19" s="161"/>
      <c r="D19" s="157" t="s">
        <v>1178</v>
      </c>
      <c r="E19" s="157"/>
      <c r="F19" s="157"/>
      <c r="G19" s="157"/>
      <c r="H19" s="154"/>
    </row>
    <row r="20" spans="2:9" ht="12.75" thickBot="1" x14ac:dyDescent="0.3">
      <c r="B20" s="11"/>
      <c r="C20" s="12"/>
      <c r="D20" s="12"/>
      <c r="E20" s="12"/>
      <c r="F20" s="12"/>
      <c r="G20" s="12"/>
      <c r="H20" s="13"/>
    </row>
    <row r="22" spans="2:9" x14ac:dyDescent="0.25">
      <c r="B22" s="23" t="s">
        <v>1026</v>
      </c>
    </row>
    <row r="24" spans="2:9" s="65" customFormat="1" ht="36" x14ac:dyDescent="0.25">
      <c r="B24" s="91" t="s">
        <v>1203</v>
      </c>
      <c r="C24" s="167" t="s">
        <v>1181</v>
      </c>
      <c r="D24" s="168"/>
      <c r="E24" s="84" t="s">
        <v>984</v>
      </c>
      <c r="F24" s="84" t="s">
        <v>961</v>
      </c>
      <c r="G24" s="84" t="s">
        <v>1205</v>
      </c>
      <c r="H24" s="84" t="s">
        <v>1206</v>
      </c>
      <c r="I24" s="22" t="s">
        <v>1207</v>
      </c>
    </row>
    <row r="25" spans="2:9" x14ac:dyDescent="0.25">
      <c r="B25" s="17">
        <v>30387</v>
      </c>
      <c r="C25" s="51" t="s">
        <v>1197</v>
      </c>
      <c r="D25" s="88"/>
      <c r="E25" s="56">
        <v>43195</v>
      </c>
      <c r="F25" s="93" t="s">
        <v>1222</v>
      </c>
      <c r="G25" s="31">
        <v>3000</v>
      </c>
      <c r="H25" s="31">
        <v>2220</v>
      </c>
      <c r="I25" s="94">
        <f>IFERROR(H25/G25,0)</f>
        <v>0.74</v>
      </c>
    </row>
    <row r="26" spans="2:9" x14ac:dyDescent="0.25">
      <c r="B26" s="17">
        <v>30508</v>
      </c>
      <c r="C26" s="51" t="s">
        <v>1199</v>
      </c>
      <c r="D26" s="88"/>
      <c r="E26" s="56">
        <v>43116</v>
      </c>
      <c r="F26" s="93" t="s">
        <v>1218</v>
      </c>
      <c r="G26" s="31">
        <v>15000</v>
      </c>
      <c r="H26" s="31">
        <v>9000</v>
      </c>
      <c r="I26" s="94">
        <f t="shared" ref="I26:I70" si="0">IFERROR(H26/G26,0)</f>
        <v>0.6</v>
      </c>
    </row>
    <row r="27" spans="2:9" x14ac:dyDescent="0.25">
      <c r="B27" s="17">
        <v>30794</v>
      </c>
      <c r="C27" s="51" t="s">
        <v>1189</v>
      </c>
      <c r="D27" s="88"/>
      <c r="E27" s="56">
        <v>43139</v>
      </c>
      <c r="F27" s="93" t="s">
        <v>1223</v>
      </c>
      <c r="G27" s="31">
        <v>15000</v>
      </c>
      <c r="H27" s="31">
        <v>13500</v>
      </c>
      <c r="I27" s="94">
        <f t="shared" si="0"/>
        <v>0.9</v>
      </c>
    </row>
    <row r="28" spans="2:9" x14ac:dyDescent="0.25">
      <c r="B28" s="17">
        <v>30596</v>
      </c>
      <c r="C28" s="51" t="s">
        <v>1199</v>
      </c>
      <c r="D28" s="88"/>
      <c r="E28" s="56">
        <v>43220</v>
      </c>
      <c r="F28" s="93" t="s">
        <v>1195</v>
      </c>
      <c r="G28" s="31">
        <v>5000</v>
      </c>
      <c r="H28" s="31">
        <v>4800</v>
      </c>
      <c r="I28" s="94">
        <f t="shared" si="0"/>
        <v>0.96</v>
      </c>
    </row>
    <row r="29" spans="2:9" x14ac:dyDescent="0.25">
      <c r="B29" s="17">
        <v>30764</v>
      </c>
      <c r="C29" s="51" t="s">
        <v>1189</v>
      </c>
      <c r="D29" s="88"/>
      <c r="E29" s="56">
        <v>43143</v>
      </c>
      <c r="F29" s="93" t="s">
        <v>1223</v>
      </c>
      <c r="G29" s="31">
        <v>8000</v>
      </c>
      <c r="H29" s="31">
        <v>6480</v>
      </c>
      <c r="I29" s="94">
        <f t="shared" si="0"/>
        <v>0.81</v>
      </c>
    </row>
    <row r="30" spans="2:9" x14ac:dyDescent="0.25">
      <c r="B30" s="17">
        <v>30167</v>
      </c>
      <c r="C30" s="51" t="s">
        <v>1185</v>
      </c>
      <c r="D30" s="88"/>
      <c r="E30" s="56">
        <v>43315</v>
      </c>
      <c r="F30" s="93" t="s">
        <v>1223</v>
      </c>
      <c r="G30" s="31">
        <v>20000</v>
      </c>
      <c r="H30" s="31">
        <v>16800</v>
      </c>
      <c r="I30" s="94">
        <f t="shared" si="0"/>
        <v>0.84</v>
      </c>
    </row>
    <row r="31" spans="2:9" x14ac:dyDescent="0.25">
      <c r="B31" s="17">
        <v>30840</v>
      </c>
      <c r="C31" s="51" t="s">
        <v>1199</v>
      </c>
      <c r="D31" s="88"/>
      <c r="E31" s="56">
        <v>43171</v>
      </c>
      <c r="F31" s="93" t="s">
        <v>980</v>
      </c>
      <c r="G31" s="31">
        <v>15000</v>
      </c>
      <c r="H31" s="31">
        <v>10650</v>
      </c>
      <c r="I31" s="94">
        <f t="shared" si="0"/>
        <v>0.71</v>
      </c>
    </row>
    <row r="32" spans="2:9" x14ac:dyDescent="0.25">
      <c r="B32" s="17">
        <v>30386</v>
      </c>
      <c r="C32" s="51" t="s">
        <v>1185</v>
      </c>
      <c r="D32" s="88"/>
      <c r="E32" s="56">
        <v>43153</v>
      </c>
      <c r="F32" s="93" t="s">
        <v>1224</v>
      </c>
      <c r="G32" s="31">
        <v>30000</v>
      </c>
      <c r="H32" s="31">
        <v>23400</v>
      </c>
      <c r="I32" s="94">
        <f t="shared" si="0"/>
        <v>0.78</v>
      </c>
    </row>
    <row r="33" spans="2:9" x14ac:dyDescent="0.25">
      <c r="B33" s="17">
        <v>30195</v>
      </c>
      <c r="C33" s="51" t="s">
        <v>1199</v>
      </c>
      <c r="D33" s="88"/>
      <c r="E33" s="56">
        <v>43107</v>
      </c>
      <c r="F33" s="93" t="s">
        <v>980</v>
      </c>
      <c r="G33" s="31">
        <v>30000</v>
      </c>
      <c r="H33" s="31">
        <v>24600</v>
      </c>
      <c r="I33" s="94">
        <f t="shared" si="0"/>
        <v>0.82</v>
      </c>
    </row>
    <row r="34" spans="2:9" x14ac:dyDescent="0.25">
      <c r="B34" s="17">
        <v>30800</v>
      </c>
      <c r="C34" s="51" t="s">
        <v>1193</v>
      </c>
      <c r="D34" s="88"/>
      <c r="E34" s="56">
        <v>43234</v>
      </c>
      <c r="F34" s="93" t="s">
        <v>1223</v>
      </c>
      <c r="G34" s="31">
        <v>8000</v>
      </c>
      <c r="H34" s="31">
        <v>6480</v>
      </c>
      <c r="I34" s="94">
        <f t="shared" si="0"/>
        <v>0.81</v>
      </c>
    </row>
    <row r="35" spans="2:9" x14ac:dyDescent="0.25">
      <c r="B35" s="17">
        <v>30401</v>
      </c>
      <c r="C35" s="51" t="s">
        <v>1197</v>
      </c>
      <c r="D35" s="88"/>
      <c r="E35" s="56">
        <v>43198</v>
      </c>
      <c r="F35" s="93" t="s">
        <v>1223</v>
      </c>
      <c r="G35" s="31">
        <v>30000</v>
      </c>
      <c r="H35" s="31">
        <v>29700</v>
      </c>
      <c r="I35" s="94">
        <f t="shared" si="0"/>
        <v>0.99</v>
      </c>
    </row>
    <row r="36" spans="2:9" x14ac:dyDescent="0.25">
      <c r="B36" s="17">
        <v>30125</v>
      </c>
      <c r="C36" s="51" t="s">
        <v>1198</v>
      </c>
      <c r="D36" s="88"/>
      <c r="E36" s="56">
        <v>43212</v>
      </c>
      <c r="F36" s="93" t="s">
        <v>1224</v>
      </c>
      <c r="G36" s="31">
        <v>15000</v>
      </c>
      <c r="H36" s="31">
        <v>12600</v>
      </c>
      <c r="I36" s="94">
        <f t="shared" si="0"/>
        <v>0.84</v>
      </c>
    </row>
    <row r="37" spans="2:9" x14ac:dyDescent="0.25">
      <c r="B37" s="17">
        <v>30120</v>
      </c>
      <c r="C37" s="51" t="s">
        <v>1197</v>
      </c>
      <c r="D37" s="88"/>
      <c r="E37" s="56">
        <v>43123</v>
      </c>
      <c r="F37" s="93" t="s">
        <v>1218</v>
      </c>
      <c r="G37" s="31">
        <v>15000</v>
      </c>
      <c r="H37" s="31">
        <v>8100</v>
      </c>
      <c r="I37" s="94">
        <f t="shared" si="0"/>
        <v>0.54</v>
      </c>
    </row>
    <row r="38" spans="2:9" x14ac:dyDescent="0.25">
      <c r="B38" s="17">
        <v>30631</v>
      </c>
      <c r="C38" s="51" t="s">
        <v>1189</v>
      </c>
      <c r="D38" s="88"/>
      <c r="E38" s="56">
        <v>43270</v>
      </c>
      <c r="F38" s="93" t="s">
        <v>1222</v>
      </c>
      <c r="G38" s="31">
        <v>7000</v>
      </c>
      <c r="H38" s="31">
        <v>6160</v>
      </c>
      <c r="I38" s="94">
        <f t="shared" si="0"/>
        <v>0.88</v>
      </c>
    </row>
    <row r="39" spans="2:9" x14ac:dyDescent="0.25">
      <c r="B39" s="17">
        <v>30513</v>
      </c>
      <c r="C39" s="51" t="s">
        <v>1189</v>
      </c>
      <c r="D39" s="88"/>
      <c r="E39" s="56">
        <v>43179</v>
      </c>
      <c r="F39" s="93" t="s">
        <v>1223</v>
      </c>
      <c r="G39" s="31">
        <v>30000</v>
      </c>
      <c r="H39" s="31">
        <v>26700</v>
      </c>
      <c r="I39" s="94">
        <f t="shared" si="0"/>
        <v>0.89</v>
      </c>
    </row>
    <row r="40" spans="2:9" x14ac:dyDescent="0.25">
      <c r="B40" s="17">
        <v>30749</v>
      </c>
      <c r="C40" s="51" t="s">
        <v>1189</v>
      </c>
      <c r="D40" s="88"/>
      <c r="E40" s="56">
        <v>43255</v>
      </c>
      <c r="F40" s="93" t="s">
        <v>1219</v>
      </c>
      <c r="G40" s="31">
        <v>5000</v>
      </c>
      <c r="H40" s="31">
        <v>3000</v>
      </c>
      <c r="I40" s="94">
        <f t="shared" si="0"/>
        <v>0.6</v>
      </c>
    </row>
    <row r="41" spans="2:9" x14ac:dyDescent="0.25">
      <c r="B41" s="17">
        <v>30128</v>
      </c>
      <c r="C41" s="51" t="s">
        <v>1185</v>
      </c>
      <c r="D41" s="88"/>
      <c r="E41" s="56">
        <v>43336</v>
      </c>
      <c r="F41" s="93" t="s">
        <v>976</v>
      </c>
      <c r="G41" s="31">
        <v>8000</v>
      </c>
      <c r="H41" s="31">
        <v>4880</v>
      </c>
      <c r="I41" s="94">
        <f t="shared" si="0"/>
        <v>0.61</v>
      </c>
    </row>
    <row r="42" spans="2:9" x14ac:dyDescent="0.25">
      <c r="B42" s="17">
        <v>30884</v>
      </c>
      <c r="C42" s="51" t="s">
        <v>1185</v>
      </c>
      <c r="D42" s="88"/>
      <c r="E42" s="56">
        <v>43158</v>
      </c>
      <c r="F42" s="93" t="s">
        <v>1219</v>
      </c>
      <c r="G42" s="31">
        <v>15000</v>
      </c>
      <c r="H42" s="31">
        <v>7950</v>
      </c>
      <c r="I42" s="94">
        <f t="shared" si="0"/>
        <v>0.53</v>
      </c>
    </row>
    <row r="43" spans="2:9" x14ac:dyDescent="0.25">
      <c r="B43" s="17">
        <v>30018</v>
      </c>
      <c r="C43" s="51" t="s">
        <v>1199</v>
      </c>
      <c r="D43" s="88"/>
      <c r="E43" s="56">
        <v>43133</v>
      </c>
      <c r="F43" s="93" t="s">
        <v>1195</v>
      </c>
      <c r="G43" s="31">
        <v>20000</v>
      </c>
      <c r="H43" s="31">
        <v>11600</v>
      </c>
      <c r="I43" s="94">
        <f t="shared" si="0"/>
        <v>0.57999999999999996</v>
      </c>
    </row>
    <row r="44" spans="2:9" x14ac:dyDescent="0.25">
      <c r="B44" s="17">
        <v>30608</v>
      </c>
      <c r="C44" s="51" t="s">
        <v>1198</v>
      </c>
      <c r="D44" s="88"/>
      <c r="E44" s="56">
        <v>43151</v>
      </c>
      <c r="F44" s="93" t="s">
        <v>1224</v>
      </c>
      <c r="G44" s="31">
        <v>20000</v>
      </c>
      <c r="H44" s="31">
        <v>16600</v>
      </c>
      <c r="I44" s="94">
        <f t="shared" si="0"/>
        <v>0.83</v>
      </c>
    </row>
    <row r="45" spans="2:9" x14ac:dyDescent="0.25">
      <c r="B45" s="17">
        <v>30040</v>
      </c>
      <c r="C45" s="51" t="s">
        <v>1197</v>
      </c>
      <c r="D45" s="88"/>
      <c r="E45" s="56">
        <v>43129</v>
      </c>
      <c r="F45" s="93" t="s">
        <v>1218</v>
      </c>
      <c r="G45" s="31">
        <v>5000</v>
      </c>
      <c r="H45" s="31">
        <v>2900</v>
      </c>
      <c r="I45" s="94">
        <f t="shared" si="0"/>
        <v>0.57999999999999996</v>
      </c>
    </row>
    <row r="46" spans="2:9" x14ac:dyDescent="0.25">
      <c r="B46" s="17">
        <v>30264</v>
      </c>
      <c r="C46" s="51" t="s">
        <v>1189</v>
      </c>
      <c r="D46" s="88"/>
      <c r="E46" s="56">
        <v>43191</v>
      </c>
      <c r="F46" s="93" t="s">
        <v>1219</v>
      </c>
      <c r="G46" s="31">
        <v>7000</v>
      </c>
      <c r="H46" s="31">
        <v>5110</v>
      </c>
      <c r="I46" s="94">
        <f t="shared" si="0"/>
        <v>0.73</v>
      </c>
    </row>
    <row r="47" spans="2:9" x14ac:dyDescent="0.25">
      <c r="B47" s="17">
        <v>30357</v>
      </c>
      <c r="C47" s="51" t="s">
        <v>1197</v>
      </c>
      <c r="D47" s="88"/>
      <c r="E47" s="56">
        <v>43230</v>
      </c>
      <c r="F47" s="93" t="s">
        <v>1219</v>
      </c>
      <c r="G47" s="31">
        <v>5000</v>
      </c>
      <c r="H47" s="31">
        <v>3450</v>
      </c>
      <c r="I47" s="94">
        <f t="shared" si="0"/>
        <v>0.69</v>
      </c>
    </row>
    <row r="48" spans="2:9" x14ac:dyDescent="0.25">
      <c r="B48" s="17">
        <v>30551</v>
      </c>
      <c r="C48" s="51" t="s">
        <v>1199</v>
      </c>
      <c r="D48" s="88"/>
      <c r="E48" s="56">
        <v>43253</v>
      </c>
      <c r="F48" s="93" t="s">
        <v>976</v>
      </c>
      <c r="G48" s="31">
        <v>7000</v>
      </c>
      <c r="H48" s="31">
        <v>4060</v>
      </c>
      <c r="I48" s="94">
        <f t="shared" si="0"/>
        <v>0.57999999999999996</v>
      </c>
    </row>
    <row r="49" spans="2:9" x14ac:dyDescent="0.25">
      <c r="B49" s="17">
        <v>30049</v>
      </c>
      <c r="C49" s="51" t="s">
        <v>1189</v>
      </c>
      <c r="D49" s="88"/>
      <c r="E49" s="56">
        <v>43225</v>
      </c>
      <c r="F49" s="93" t="s">
        <v>1220</v>
      </c>
      <c r="G49" s="31">
        <v>8000</v>
      </c>
      <c r="H49" s="31">
        <v>7120</v>
      </c>
      <c r="I49" s="94">
        <f t="shared" si="0"/>
        <v>0.89</v>
      </c>
    </row>
    <row r="50" spans="2:9" x14ac:dyDescent="0.25">
      <c r="B50" s="17">
        <v>30470</v>
      </c>
      <c r="C50" s="51" t="s">
        <v>1198</v>
      </c>
      <c r="D50" s="88"/>
      <c r="E50" s="56">
        <v>43312</v>
      </c>
      <c r="F50" s="93" t="s">
        <v>1219</v>
      </c>
      <c r="G50" s="31">
        <v>8000</v>
      </c>
      <c r="H50" s="31">
        <v>6800</v>
      </c>
      <c r="I50" s="94">
        <f t="shared" si="0"/>
        <v>0.85</v>
      </c>
    </row>
    <row r="51" spans="2:9" x14ac:dyDescent="0.25">
      <c r="B51" s="17">
        <v>30742</v>
      </c>
      <c r="C51" s="51" t="s">
        <v>1199</v>
      </c>
      <c r="D51" s="88"/>
      <c r="E51" s="56">
        <v>43330</v>
      </c>
      <c r="F51" s="93" t="s">
        <v>1224</v>
      </c>
      <c r="G51" s="31">
        <v>8000</v>
      </c>
      <c r="H51" s="31">
        <v>5920</v>
      </c>
      <c r="I51" s="94">
        <f t="shared" si="0"/>
        <v>0.74</v>
      </c>
    </row>
    <row r="52" spans="2:9" x14ac:dyDescent="0.25">
      <c r="B52" s="17">
        <v>30148</v>
      </c>
      <c r="C52" s="51" t="s">
        <v>1198</v>
      </c>
      <c r="D52" s="88"/>
      <c r="E52" s="56">
        <v>43166</v>
      </c>
      <c r="F52" s="93" t="s">
        <v>1224</v>
      </c>
      <c r="G52" s="31">
        <v>15000</v>
      </c>
      <c r="H52" s="31">
        <v>8550</v>
      </c>
      <c r="I52" s="94">
        <f t="shared" si="0"/>
        <v>0.56999999999999995</v>
      </c>
    </row>
    <row r="53" spans="2:9" x14ac:dyDescent="0.25">
      <c r="B53" s="17">
        <v>30387</v>
      </c>
      <c r="C53" s="51" t="s">
        <v>1199</v>
      </c>
      <c r="D53" s="88"/>
      <c r="E53" s="56">
        <v>43137</v>
      </c>
      <c r="F53" s="93" t="s">
        <v>1221</v>
      </c>
      <c r="G53" s="31">
        <v>2000</v>
      </c>
      <c r="H53" s="31">
        <v>1060</v>
      </c>
      <c r="I53" s="94">
        <f t="shared" si="0"/>
        <v>0.53</v>
      </c>
    </row>
    <row r="54" spans="2:9" x14ac:dyDescent="0.25">
      <c r="B54" s="17">
        <v>30770</v>
      </c>
      <c r="C54" s="51" t="s">
        <v>1189</v>
      </c>
      <c r="D54" s="88"/>
      <c r="E54" s="56">
        <v>43268</v>
      </c>
      <c r="F54" s="93" t="s">
        <v>1218</v>
      </c>
      <c r="G54" s="31">
        <v>5000</v>
      </c>
      <c r="H54" s="31">
        <v>2800</v>
      </c>
      <c r="I54" s="94">
        <f t="shared" si="0"/>
        <v>0.56000000000000005</v>
      </c>
    </row>
    <row r="55" spans="2:9" x14ac:dyDescent="0.25">
      <c r="B55" s="17">
        <v>30545</v>
      </c>
      <c r="C55" s="51" t="s">
        <v>1197</v>
      </c>
      <c r="D55" s="88"/>
      <c r="E55" s="56">
        <v>43204</v>
      </c>
      <c r="F55" s="93" t="s">
        <v>1219</v>
      </c>
      <c r="G55" s="31">
        <v>1000</v>
      </c>
      <c r="H55" s="31">
        <v>500</v>
      </c>
      <c r="I55" s="94">
        <f t="shared" si="0"/>
        <v>0.5</v>
      </c>
    </row>
    <row r="56" spans="2:9" x14ac:dyDescent="0.25">
      <c r="B56" s="17">
        <v>30236</v>
      </c>
      <c r="C56" s="51" t="s">
        <v>1185</v>
      </c>
      <c r="D56" s="88"/>
      <c r="E56" s="56">
        <v>43272</v>
      </c>
      <c r="F56" s="93" t="s">
        <v>1218</v>
      </c>
      <c r="G56" s="31">
        <v>8000</v>
      </c>
      <c r="H56" s="31">
        <v>7680</v>
      </c>
      <c r="I56" s="94">
        <f t="shared" si="0"/>
        <v>0.96</v>
      </c>
    </row>
    <row r="57" spans="2:9" x14ac:dyDescent="0.25">
      <c r="B57" s="17">
        <v>30267</v>
      </c>
      <c r="C57" s="51" t="s">
        <v>1197</v>
      </c>
      <c r="D57" s="88"/>
      <c r="E57" s="56">
        <v>43131</v>
      </c>
      <c r="F57" s="93" t="s">
        <v>1195</v>
      </c>
      <c r="G57" s="31">
        <v>2000</v>
      </c>
      <c r="H57" s="31">
        <v>1640</v>
      </c>
      <c r="I57" s="94">
        <f t="shared" si="0"/>
        <v>0.82</v>
      </c>
    </row>
    <row r="58" spans="2:9" x14ac:dyDescent="0.25">
      <c r="B58" s="17">
        <v>30020</v>
      </c>
      <c r="C58" s="51" t="s">
        <v>1185</v>
      </c>
      <c r="D58" s="88"/>
      <c r="E58" s="56">
        <v>43325</v>
      </c>
      <c r="F58" s="93" t="s">
        <v>1195</v>
      </c>
      <c r="G58" s="31">
        <v>1000</v>
      </c>
      <c r="H58" s="31">
        <v>510</v>
      </c>
      <c r="I58" s="94">
        <f t="shared" si="0"/>
        <v>0.51</v>
      </c>
    </row>
    <row r="59" spans="2:9" x14ac:dyDescent="0.25">
      <c r="B59" s="17">
        <v>30416</v>
      </c>
      <c r="C59" s="51" t="s">
        <v>1185</v>
      </c>
      <c r="D59" s="88"/>
      <c r="E59" s="56">
        <v>43333</v>
      </c>
      <c r="F59" s="93" t="s">
        <v>1223</v>
      </c>
      <c r="G59" s="31">
        <v>10000</v>
      </c>
      <c r="H59" s="31">
        <v>8400</v>
      </c>
      <c r="I59" s="94">
        <f t="shared" si="0"/>
        <v>0.84</v>
      </c>
    </row>
    <row r="60" spans="2:9" x14ac:dyDescent="0.25">
      <c r="B60" s="17">
        <v>30852</v>
      </c>
      <c r="C60" s="51" t="s">
        <v>1189</v>
      </c>
      <c r="D60" s="88"/>
      <c r="E60" s="56">
        <v>43330</v>
      </c>
      <c r="F60" s="93" t="s">
        <v>1222</v>
      </c>
      <c r="G60" s="31">
        <v>5000</v>
      </c>
      <c r="H60" s="31">
        <v>3000</v>
      </c>
      <c r="I60" s="94">
        <f t="shared" si="0"/>
        <v>0.6</v>
      </c>
    </row>
    <row r="61" spans="2:9" x14ac:dyDescent="0.25">
      <c r="B61" s="17">
        <v>30829</v>
      </c>
      <c r="C61" s="51" t="s">
        <v>1198</v>
      </c>
      <c r="D61" s="88"/>
      <c r="E61" s="56">
        <v>43301</v>
      </c>
      <c r="F61" s="93" t="s">
        <v>1220</v>
      </c>
      <c r="G61" s="31">
        <v>1000</v>
      </c>
      <c r="H61" s="31">
        <v>640</v>
      </c>
      <c r="I61" s="94">
        <f t="shared" si="0"/>
        <v>0.64</v>
      </c>
    </row>
    <row r="62" spans="2:9" x14ac:dyDescent="0.25">
      <c r="B62" s="17">
        <v>30309</v>
      </c>
      <c r="C62" s="51" t="s">
        <v>1197</v>
      </c>
      <c r="D62" s="88"/>
      <c r="E62" s="56">
        <v>43281</v>
      </c>
      <c r="F62" s="93" t="s">
        <v>1221</v>
      </c>
      <c r="G62" s="31">
        <v>15000</v>
      </c>
      <c r="H62" s="31">
        <v>9900</v>
      </c>
      <c r="I62" s="94">
        <f t="shared" si="0"/>
        <v>0.66</v>
      </c>
    </row>
    <row r="63" spans="2:9" x14ac:dyDescent="0.25">
      <c r="B63" s="17">
        <v>30837</v>
      </c>
      <c r="C63" s="51" t="s">
        <v>1197</v>
      </c>
      <c r="D63" s="88"/>
      <c r="E63" s="56">
        <v>43327</v>
      </c>
      <c r="F63" s="93" t="s">
        <v>1221</v>
      </c>
      <c r="G63" s="31">
        <v>15000</v>
      </c>
      <c r="H63" s="31">
        <v>10350</v>
      </c>
      <c r="I63" s="94">
        <f t="shared" si="0"/>
        <v>0.69</v>
      </c>
    </row>
    <row r="64" spans="2:9" x14ac:dyDescent="0.25">
      <c r="B64" s="17">
        <v>30862</v>
      </c>
      <c r="C64" s="51" t="s">
        <v>1185</v>
      </c>
      <c r="D64" s="88"/>
      <c r="E64" s="56">
        <v>43134</v>
      </c>
      <c r="F64" s="93" t="s">
        <v>1221</v>
      </c>
      <c r="G64" s="31">
        <v>7000</v>
      </c>
      <c r="H64" s="31">
        <v>5670</v>
      </c>
      <c r="I64" s="94">
        <f t="shared" si="0"/>
        <v>0.81</v>
      </c>
    </row>
    <row r="65" spans="2:9" x14ac:dyDescent="0.25">
      <c r="B65" s="17">
        <v>30047</v>
      </c>
      <c r="C65" s="51" t="s">
        <v>1185</v>
      </c>
      <c r="D65" s="88"/>
      <c r="E65" s="56">
        <v>43180</v>
      </c>
      <c r="F65" s="93" t="s">
        <v>1219</v>
      </c>
      <c r="G65" s="31">
        <v>30000</v>
      </c>
      <c r="H65" s="31">
        <v>25200</v>
      </c>
      <c r="I65" s="94">
        <f t="shared" si="0"/>
        <v>0.84</v>
      </c>
    </row>
    <row r="66" spans="2:9" x14ac:dyDescent="0.25">
      <c r="B66" s="17">
        <v>30195</v>
      </c>
      <c r="C66" s="51" t="s">
        <v>1185</v>
      </c>
      <c r="D66" s="88"/>
      <c r="E66" s="56">
        <v>43229</v>
      </c>
      <c r="F66" s="93" t="s">
        <v>1224</v>
      </c>
      <c r="G66" s="31">
        <v>30000</v>
      </c>
      <c r="H66" s="31">
        <v>22800</v>
      </c>
      <c r="I66" s="94">
        <f t="shared" si="0"/>
        <v>0.76</v>
      </c>
    </row>
    <row r="67" spans="2:9" x14ac:dyDescent="0.25">
      <c r="B67" s="17">
        <v>30623</v>
      </c>
      <c r="C67" s="51" t="s">
        <v>1185</v>
      </c>
      <c r="D67" s="88"/>
      <c r="E67" s="56">
        <v>43250</v>
      </c>
      <c r="F67" s="93" t="s">
        <v>1224</v>
      </c>
      <c r="G67" s="31">
        <v>7000</v>
      </c>
      <c r="H67" s="31">
        <v>3500</v>
      </c>
      <c r="I67" s="94">
        <f t="shared" si="0"/>
        <v>0.5</v>
      </c>
    </row>
    <row r="68" spans="2:9" x14ac:dyDescent="0.25">
      <c r="B68" s="17">
        <v>30628</v>
      </c>
      <c r="C68" s="51" t="s">
        <v>1199</v>
      </c>
      <c r="D68" s="88"/>
      <c r="E68" s="56">
        <v>43128</v>
      </c>
      <c r="F68" s="93" t="s">
        <v>1218</v>
      </c>
      <c r="G68" s="31">
        <v>15000</v>
      </c>
      <c r="H68" s="31">
        <v>12750</v>
      </c>
      <c r="I68" s="94">
        <f t="shared" si="0"/>
        <v>0.85</v>
      </c>
    </row>
    <row r="69" spans="2:9" x14ac:dyDescent="0.25">
      <c r="B69" s="17">
        <v>30576</v>
      </c>
      <c r="C69" s="51" t="s">
        <v>1189</v>
      </c>
      <c r="D69" s="88"/>
      <c r="E69" s="56">
        <v>43137</v>
      </c>
      <c r="F69" s="93" t="s">
        <v>1219</v>
      </c>
      <c r="G69" s="31">
        <v>5000</v>
      </c>
      <c r="H69" s="31">
        <v>3850</v>
      </c>
      <c r="I69" s="94">
        <f t="shared" si="0"/>
        <v>0.77</v>
      </c>
    </row>
    <row r="70" spans="2:9" x14ac:dyDescent="0.25">
      <c r="B70" s="17">
        <v>30144</v>
      </c>
      <c r="C70" s="51" t="s">
        <v>1185</v>
      </c>
      <c r="D70" s="88"/>
      <c r="E70" s="56">
        <v>43223</v>
      </c>
      <c r="F70" s="93" t="s">
        <v>1221</v>
      </c>
      <c r="G70" s="31">
        <v>30000</v>
      </c>
      <c r="H70" s="31">
        <v>22500</v>
      </c>
      <c r="I70" s="94">
        <f t="shared" si="0"/>
        <v>0.75</v>
      </c>
    </row>
    <row r="71" spans="2:9" ht="12.75" thickBot="1" x14ac:dyDescent="0.3"/>
    <row r="72" spans="2:9" ht="12.75" thickBot="1" x14ac:dyDescent="0.3">
      <c r="B72" s="6" t="s">
        <v>1208</v>
      </c>
      <c r="F72" s="139">
        <f>SUM(H25:H70)</f>
        <v>431880</v>
      </c>
      <c r="G72" s="5" t="s">
        <v>1209</v>
      </c>
    </row>
    <row r="73" spans="2:9" ht="6" customHeight="1" thickBot="1" x14ac:dyDescent="0.3"/>
    <row r="74" spans="2:9" ht="12.75" thickBot="1" x14ac:dyDescent="0.3">
      <c r="B74" s="6" t="s">
        <v>1210</v>
      </c>
      <c r="F74" s="139">
        <f>SUM(G25:G70)</f>
        <v>566000</v>
      </c>
      <c r="G74" s="5" t="s">
        <v>1209</v>
      </c>
    </row>
    <row r="75" spans="2:9" ht="6" customHeight="1" thickBot="1" x14ac:dyDescent="0.3"/>
    <row r="76" spans="2:9" ht="12.75" thickBot="1" x14ac:dyDescent="0.3">
      <c r="B76" s="6" t="s">
        <v>1211</v>
      </c>
      <c r="F76" s="96">
        <f>+F72/F74</f>
        <v>0.7630388692579505</v>
      </c>
    </row>
    <row r="79" spans="2:9" x14ac:dyDescent="0.25">
      <c r="B79" s="23" t="s">
        <v>1212</v>
      </c>
    </row>
    <row r="81" spans="2:6" ht="36" x14ac:dyDescent="0.25">
      <c r="B81" s="167" t="s">
        <v>1181</v>
      </c>
      <c r="C81" s="168"/>
      <c r="D81" s="84" t="s">
        <v>1205</v>
      </c>
      <c r="E81" s="84" t="s">
        <v>1206</v>
      </c>
      <c r="F81" s="22" t="s">
        <v>1207</v>
      </c>
    </row>
    <row r="82" spans="2:6" x14ac:dyDescent="0.25">
      <c r="B82" s="149" t="s">
        <v>1185</v>
      </c>
      <c r="C82" s="150"/>
      <c r="D82" s="31">
        <f t="shared" ref="D82:D87" si="1">SUMIFS($G$25:$G$70,$C$25:$C$70,$B82)</f>
        <v>196000</v>
      </c>
      <c r="E82" s="31">
        <f t="shared" ref="E82:E87" si="2">SUMIFS($H$25:$H$70,$C$25:$C$70,$B82)</f>
        <v>149290</v>
      </c>
      <c r="F82" s="94">
        <f t="shared" ref="F82:F87" si="3">IFERROR(E82/D82,0)</f>
        <v>0.7616836734693877</v>
      </c>
    </row>
    <row r="83" spans="2:6" x14ac:dyDescent="0.25">
      <c r="B83" s="149" t="s">
        <v>1189</v>
      </c>
      <c r="C83" s="150"/>
      <c r="D83" s="31">
        <f t="shared" si="1"/>
        <v>95000</v>
      </c>
      <c r="E83" s="31">
        <f t="shared" si="2"/>
        <v>77720</v>
      </c>
      <c r="F83" s="94">
        <f t="shared" si="3"/>
        <v>0.81810526315789478</v>
      </c>
    </row>
    <row r="84" spans="2:6" x14ac:dyDescent="0.25">
      <c r="B84" s="149" t="s">
        <v>1193</v>
      </c>
      <c r="C84" s="150"/>
      <c r="D84" s="31">
        <f t="shared" si="1"/>
        <v>8000</v>
      </c>
      <c r="E84" s="31">
        <f t="shared" si="2"/>
        <v>6480</v>
      </c>
      <c r="F84" s="94">
        <f t="shared" si="3"/>
        <v>0.81</v>
      </c>
    </row>
    <row r="85" spans="2:6" x14ac:dyDescent="0.25">
      <c r="B85" s="149" t="s">
        <v>1197</v>
      </c>
      <c r="C85" s="150"/>
      <c r="D85" s="31">
        <f t="shared" si="1"/>
        <v>91000</v>
      </c>
      <c r="E85" s="31">
        <f t="shared" si="2"/>
        <v>68760</v>
      </c>
      <c r="F85" s="94">
        <f t="shared" si="3"/>
        <v>0.75560439560439563</v>
      </c>
    </row>
    <row r="86" spans="2:6" x14ac:dyDescent="0.25">
      <c r="B86" s="149" t="s">
        <v>1198</v>
      </c>
      <c r="C86" s="150"/>
      <c r="D86" s="31">
        <f t="shared" si="1"/>
        <v>59000</v>
      </c>
      <c r="E86" s="31">
        <f t="shared" si="2"/>
        <v>45190</v>
      </c>
      <c r="F86" s="94">
        <f t="shared" si="3"/>
        <v>0.76593220338983048</v>
      </c>
    </row>
    <row r="87" spans="2:6" x14ac:dyDescent="0.25">
      <c r="B87" s="149" t="s">
        <v>1199</v>
      </c>
      <c r="C87" s="150"/>
      <c r="D87" s="31">
        <f t="shared" si="1"/>
        <v>117000</v>
      </c>
      <c r="E87" s="31">
        <f t="shared" si="2"/>
        <v>84440</v>
      </c>
      <c r="F87" s="94">
        <f t="shared" si="3"/>
        <v>0.72170940170940168</v>
      </c>
    </row>
    <row r="89" spans="2:6" x14ac:dyDescent="0.25">
      <c r="C89" s="6" t="s">
        <v>1213</v>
      </c>
      <c r="D89" s="140">
        <f>SUM(D82:D88)</f>
        <v>566000</v>
      </c>
      <c r="E89" s="140">
        <f>SUM(E82:E88)</f>
        <v>431880</v>
      </c>
      <c r="F89" s="97">
        <f>IFERROR(E89/D89,0)</f>
        <v>0.7630388692579505</v>
      </c>
    </row>
    <row r="91" spans="2:6" x14ac:dyDescent="0.25">
      <c r="B91" s="23" t="s">
        <v>1215</v>
      </c>
    </row>
    <row r="93" spans="2:6" ht="36" x14ac:dyDescent="0.25">
      <c r="B93" s="167" t="s">
        <v>1214</v>
      </c>
      <c r="C93" s="168"/>
      <c r="D93" s="84" t="s">
        <v>1205</v>
      </c>
      <c r="E93" s="84" t="s">
        <v>1206</v>
      </c>
      <c r="F93" s="22" t="s">
        <v>1207</v>
      </c>
    </row>
    <row r="94" spans="2:6" x14ac:dyDescent="0.25">
      <c r="B94" s="179">
        <v>1000</v>
      </c>
      <c r="C94" s="180"/>
      <c r="D94" s="31">
        <f>SUMIFS($G$25:$G$70,$G$25:$G$70,$B94)</f>
        <v>3000</v>
      </c>
      <c r="E94" s="31">
        <f>SUMIFS($H$25:$H$70,$G$26:$G$71,$B94)</f>
        <v>7440</v>
      </c>
      <c r="F94" s="94">
        <f t="shared" ref="F94:F102" si="4">IFERROR(E94/D94,0)</f>
        <v>2.48</v>
      </c>
    </row>
    <row r="95" spans="2:6" x14ac:dyDescent="0.25">
      <c r="B95" s="179">
        <v>2000</v>
      </c>
      <c r="C95" s="180"/>
      <c r="D95" s="31">
        <f t="shared" ref="D95:D103" si="5">SUMIFS($G$25:$G$70,$G$25:$G$70,$B95)</f>
        <v>4000</v>
      </c>
      <c r="E95" s="31">
        <f t="shared" ref="E95:E103" si="6">SUMIFS($H$25:$H$70,$G$26:$G$71,$B95)</f>
        <v>16230</v>
      </c>
      <c r="F95" s="94">
        <f t="shared" si="4"/>
        <v>4.0575000000000001</v>
      </c>
    </row>
    <row r="96" spans="2:6" x14ac:dyDescent="0.25">
      <c r="B96" s="179">
        <v>3000</v>
      </c>
      <c r="C96" s="180"/>
      <c r="D96" s="31">
        <f t="shared" si="5"/>
        <v>3000</v>
      </c>
      <c r="E96" s="31">
        <f t="shared" si="6"/>
        <v>0</v>
      </c>
      <c r="F96" s="94">
        <f t="shared" si="4"/>
        <v>0</v>
      </c>
    </row>
    <row r="97" spans="2:6" x14ac:dyDescent="0.25">
      <c r="B97" s="179">
        <v>5000</v>
      </c>
      <c r="C97" s="180"/>
      <c r="D97" s="31">
        <f t="shared" si="5"/>
        <v>35000</v>
      </c>
      <c r="E97" s="31">
        <f t="shared" si="6"/>
        <v>84120</v>
      </c>
      <c r="F97" s="94">
        <f t="shared" si="4"/>
        <v>2.4034285714285715</v>
      </c>
    </row>
    <row r="98" spans="2:6" x14ac:dyDescent="0.25">
      <c r="B98" s="179">
        <v>7000</v>
      </c>
      <c r="C98" s="180"/>
      <c r="D98" s="31">
        <f t="shared" si="5"/>
        <v>35000</v>
      </c>
      <c r="E98" s="31">
        <f t="shared" si="6"/>
        <v>47600</v>
      </c>
      <c r="F98" s="94">
        <f t="shared" si="4"/>
        <v>1.36</v>
      </c>
    </row>
    <row r="99" spans="2:6" x14ac:dyDescent="0.25">
      <c r="B99" s="179">
        <v>10000</v>
      </c>
      <c r="C99" s="180"/>
      <c r="D99" s="31">
        <f t="shared" si="5"/>
        <v>10000</v>
      </c>
      <c r="E99" s="31">
        <f t="shared" si="6"/>
        <v>510</v>
      </c>
      <c r="F99" s="94">
        <f t="shared" si="4"/>
        <v>5.0999999999999997E-2</v>
      </c>
    </row>
    <row r="100" spans="2:6" x14ac:dyDescent="0.25">
      <c r="B100" s="179">
        <v>15000</v>
      </c>
      <c r="C100" s="180"/>
      <c r="D100" s="31">
        <f t="shared" si="5"/>
        <v>150000</v>
      </c>
      <c r="E100" s="31">
        <f t="shared" si="6"/>
        <v>95160</v>
      </c>
      <c r="F100" s="94">
        <f t="shared" si="4"/>
        <v>0.63439999999999996</v>
      </c>
    </row>
    <row r="101" spans="2:6" x14ac:dyDescent="0.25">
      <c r="B101" s="179">
        <v>20000</v>
      </c>
      <c r="C101" s="180"/>
      <c r="D101" s="31">
        <f t="shared" si="5"/>
        <v>60000</v>
      </c>
      <c r="E101" s="31">
        <f t="shared" si="6"/>
        <v>26030</v>
      </c>
      <c r="F101" s="94">
        <f t="shared" si="4"/>
        <v>0.43383333333333335</v>
      </c>
    </row>
    <row r="102" spans="2:6" x14ac:dyDescent="0.25">
      <c r="B102" s="179">
        <v>30000</v>
      </c>
      <c r="C102" s="180"/>
      <c r="D102" s="31">
        <f t="shared" si="5"/>
        <v>210000</v>
      </c>
      <c r="E102" s="31">
        <f t="shared" si="6"/>
        <v>81410</v>
      </c>
      <c r="F102" s="94">
        <f t="shared" si="4"/>
        <v>0.38766666666666666</v>
      </c>
    </row>
    <row r="103" spans="2:6" x14ac:dyDescent="0.25">
      <c r="B103" s="179">
        <v>8000</v>
      </c>
      <c r="C103" s="180"/>
      <c r="D103" s="31">
        <f t="shared" si="5"/>
        <v>56000</v>
      </c>
      <c r="E103" s="31">
        <f t="shared" si="6"/>
        <v>50880</v>
      </c>
      <c r="F103" s="94">
        <f>IFERROR(E103/D103,0)</f>
        <v>0.90857142857142859</v>
      </c>
    </row>
    <row r="105" spans="2:6" x14ac:dyDescent="0.25">
      <c r="D105" s="140">
        <f>SUM(D94:D104)</f>
        <v>566000</v>
      </c>
      <c r="E105" s="140">
        <f>SUM(E94:E104)</f>
        <v>409380</v>
      </c>
      <c r="F105" s="97">
        <f>IFERROR(E105/D105,0)</f>
        <v>0.72328621908127211</v>
      </c>
    </row>
    <row r="107" spans="2:6" x14ac:dyDescent="0.25">
      <c r="B107" s="23" t="s">
        <v>1225</v>
      </c>
    </row>
    <row r="109" spans="2:6" ht="36" x14ac:dyDescent="0.25">
      <c r="B109" s="167" t="s">
        <v>1217</v>
      </c>
      <c r="C109" s="168"/>
      <c r="D109" s="84" t="s">
        <v>1205</v>
      </c>
      <c r="E109" s="84" t="s">
        <v>1206</v>
      </c>
      <c r="F109" s="22" t="s">
        <v>1207</v>
      </c>
    </row>
    <row r="110" spans="2:6" x14ac:dyDescent="0.25">
      <c r="B110" s="171" t="s">
        <v>1218</v>
      </c>
      <c r="C110" s="172"/>
      <c r="D110" s="31">
        <f>SUMIFS($G$25:$G$70,$F$25:$F$70,$B110)</f>
        <v>63000</v>
      </c>
      <c r="E110" s="31">
        <f>SUMIFS($H$25:$H$70,$F$25:$F$70,$B110)</f>
        <v>43230</v>
      </c>
      <c r="F110" s="94">
        <f>IFERROR(E110/D110,0)</f>
        <v>0.68619047619047624</v>
      </c>
    </row>
    <row r="111" spans="2:6" x14ac:dyDescent="0.25">
      <c r="B111" s="171" t="s">
        <v>1219</v>
      </c>
      <c r="C111" s="172"/>
      <c r="D111" s="31">
        <f t="shared" ref="D111:D119" si="7">SUMIFS($G$25:$G$70,$F$25:$F$70,$B111)</f>
        <v>76000</v>
      </c>
      <c r="E111" s="31">
        <f t="shared" ref="E111:E119" si="8">SUMIFS($H$25:$H$70,$F$25:$F$70,$B111)</f>
        <v>55860</v>
      </c>
      <c r="F111" s="94">
        <f t="shared" ref="F111:F118" si="9">IFERROR(E111/D111,0)</f>
        <v>0.73499999999999999</v>
      </c>
    </row>
    <row r="112" spans="2:6" x14ac:dyDescent="0.25">
      <c r="B112" s="171" t="s">
        <v>980</v>
      </c>
      <c r="C112" s="172"/>
      <c r="D112" s="31">
        <f t="shared" si="7"/>
        <v>45000</v>
      </c>
      <c r="E112" s="31">
        <f t="shared" si="8"/>
        <v>35250</v>
      </c>
      <c r="F112" s="94">
        <f t="shared" si="9"/>
        <v>0.78333333333333333</v>
      </c>
    </row>
    <row r="113" spans="2:9" x14ac:dyDescent="0.25">
      <c r="B113" s="171" t="s">
        <v>1220</v>
      </c>
      <c r="C113" s="172"/>
      <c r="D113" s="31">
        <f t="shared" si="7"/>
        <v>9000</v>
      </c>
      <c r="E113" s="31">
        <f t="shared" si="8"/>
        <v>7760</v>
      </c>
      <c r="F113" s="94">
        <f t="shared" si="9"/>
        <v>0.86222222222222222</v>
      </c>
    </row>
    <row r="114" spans="2:9" x14ac:dyDescent="0.25">
      <c r="B114" s="171" t="s">
        <v>976</v>
      </c>
      <c r="C114" s="172"/>
      <c r="D114" s="31">
        <f t="shared" si="7"/>
        <v>15000</v>
      </c>
      <c r="E114" s="31">
        <f t="shared" si="8"/>
        <v>8940</v>
      </c>
      <c r="F114" s="94">
        <f t="shared" si="9"/>
        <v>0.59599999999999997</v>
      </c>
    </row>
    <row r="115" spans="2:9" x14ac:dyDescent="0.25">
      <c r="B115" s="171" t="s">
        <v>1221</v>
      </c>
      <c r="C115" s="172"/>
      <c r="D115" s="31">
        <f t="shared" si="7"/>
        <v>69000</v>
      </c>
      <c r="E115" s="31">
        <f t="shared" si="8"/>
        <v>49480</v>
      </c>
      <c r="F115" s="94">
        <f t="shared" si="9"/>
        <v>0.71710144927536235</v>
      </c>
    </row>
    <row r="116" spans="2:9" x14ac:dyDescent="0.25">
      <c r="B116" s="171" t="s">
        <v>1222</v>
      </c>
      <c r="C116" s="172"/>
      <c r="D116" s="31">
        <f t="shared" si="7"/>
        <v>15000</v>
      </c>
      <c r="E116" s="31">
        <f t="shared" si="8"/>
        <v>11380</v>
      </c>
      <c r="F116" s="94">
        <f t="shared" si="9"/>
        <v>0.75866666666666671</v>
      </c>
    </row>
    <row r="117" spans="2:9" x14ac:dyDescent="0.25">
      <c r="B117" s="171" t="s">
        <v>1223</v>
      </c>
      <c r="C117" s="172"/>
      <c r="D117" s="31">
        <f t="shared" si="7"/>
        <v>121000</v>
      </c>
      <c r="E117" s="31">
        <f t="shared" si="8"/>
        <v>108060</v>
      </c>
      <c r="F117" s="94">
        <f t="shared" si="9"/>
        <v>0.89305785123966941</v>
      </c>
    </row>
    <row r="118" spans="2:9" x14ac:dyDescent="0.25">
      <c r="B118" s="171" t="s">
        <v>1224</v>
      </c>
      <c r="C118" s="172"/>
      <c r="D118" s="31">
        <f t="shared" si="7"/>
        <v>125000</v>
      </c>
      <c r="E118" s="31">
        <f t="shared" si="8"/>
        <v>93370</v>
      </c>
      <c r="F118" s="94">
        <f t="shared" si="9"/>
        <v>0.74695999999999996</v>
      </c>
    </row>
    <row r="119" spans="2:9" x14ac:dyDescent="0.25">
      <c r="B119" s="171" t="s">
        <v>1195</v>
      </c>
      <c r="C119" s="172"/>
      <c r="D119" s="31">
        <f t="shared" si="7"/>
        <v>28000</v>
      </c>
      <c r="E119" s="31">
        <f t="shared" si="8"/>
        <v>18550</v>
      </c>
      <c r="F119" s="94">
        <f>IFERROR(E119/D119,0)</f>
        <v>0.66249999999999998</v>
      </c>
    </row>
    <row r="121" spans="2:9" x14ac:dyDescent="0.25">
      <c r="D121" s="140">
        <f>SUM(D110:D120)</f>
        <v>566000</v>
      </c>
      <c r="E121" s="140">
        <f>SUM(E110:E120)</f>
        <v>431880</v>
      </c>
      <c r="F121" s="97">
        <f>IFERROR(E121/D121,0)</f>
        <v>0.7630388692579505</v>
      </c>
    </row>
    <row r="123" spans="2:9" x14ac:dyDescent="0.25">
      <c r="B123" s="23" t="s">
        <v>1036</v>
      </c>
    </row>
    <row r="125" spans="2:9" s="65" customFormat="1" ht="36" x14ac:dyDescent="0.25">
      <c r="B125" s="91" t="s">
        <v>1203</v>
      </c>
      <c r="C125" s="167" t="s">
        <v>1181</v>
      </c>
      <c r="D125" s="168"/>
      <c r="E125" s="84" t="s">
        <v>984</v>
      </c>
      <c r="F125" s="84" t="s">
        <v>961</v>
      </c>
      <c r="G125" s="84" t="s">
        <v>1205</v>
      </c>
      <c r="H125" s="84" t="s">
        <v>1206</v>
      </c>
      <c r="I125" s="22" t="s">
        <v>1207</v>
      </c>
    </row>
    <row r="126" spans="2:9" x14ac:dyDescent="0.25">
      <c r="B126" s="17">
        <v>30491</v>
      </c>
      <c r="C126" s="51" t="s">
        <v>1199</v>
      </c>
      <c r="D126" s="88"/>
      <c r="E126" s="56">
        <v>43283</v>
      </c>
      <c r="F126" s="93" t="s">
        <v>1219</v>
      </c>
      <c r="G126" s="31">
        <v>5000</v>
      </c>
      <c r="H126" s="31">
        <v>4150</v>
      </c>
      <c r="I126" s="94">
        <f t="shared" ref="I126:I171" si="10">IFERROR(H126/G126,0)</f>
        <v>0.83</v>
      </c>
    </row>
    <row r="127" spans="2:9" x14ac:dyDescent="0.25">
      <c r="B127" s="17">
        <v>30689</v>
      </c>
      <c r="C127" s="51" t="s">
        <v>1197</v>
      </c>
      <c r="D127" s="88"/>
      <c r="E127" s="56">
        <v>43137</v>
      </c>
      <c r="F127" s="93" t="s">
        <v>1220</v>
      </c>
      <c r="G127" s="31">
        <v>5000</v>
      </c>
      <c r="H127" s="31">
        <v>3300</v>
      </c>
      <c r="I127" s="94">
        <f t="shared" si="10"/>
        <v>0.66</v>
      </c>
    </row>
    <row r="128" spans="2:9" x14ac:dyDescent="0.25">
      <c r="B128" s="17">
        <v>30033</v>
      </c>
      <c r="C128" s="51" t="s">
        <v>1185</v>
      </c>
      <c r="D128" s="88"/>
      <c r="E128" s="56">
        <v>43250</v>
      </c>
      <c r="F128" s="93" t="s">
        <v>1224</v>
      </c>
      <c r="G128" s="31">
        <v>2000</v>
      </c>
      <c r="H128" s="31">
        <v>1580</v>
      </c>
      <c r="I128" s="94">
        <f t="shared" si="10"/>
        <v>0.79</v>
      </c>
    </row>
    <row r="129" spans="2:9" x14ac:dyDescent="0.25">
      <c r="B129" s="17">
        <v>30170</v>
      </c>
      <c r="C129" s="51" t="s">
        <v>1193</v>
      </c>
      <c r="D129" s="88"/>
      <c r="E129" s="56">
        <v>43294</v>
      </c>
      <c r="F129" s="93" t="s">
        <v>976</v>
      </c>
      <c r="G129" s="31">
        <v>5000</v>
      </c>
      <c r="H129" s="31">
        <v>4600</v>
      </c>
      <c r="I129" s="94">
        <f t="shared" si="10"/>
        <v>0.92</v>
      </c>
    </row>
    <row r="130" spans="2:9" x14ac:dyDescent="0.25">
      <c r="B130" s="17">
        <v>30248</v>
      </c>
      <c r="C130" s="51" t="s">
        <v>1199</v>
      </c>
      <c r="D130" s="88"/>
      <c r="E130" s="56">
        <v>43185</v>
      </c>
      <c r="F130" s="93" t="s">
        <v>1221</v>
      </c>
      <c r="G130" s="31">
        <v>1000</v>
      </c>
      <c r="H130" s="31">
        <v>940</v>
      </c>
      <c r="I130" s="94">
        <f t="shared" si="10"/>
        <v>0.94</v>
      </c>
    </row>
    <row r="131" spans="2:9" x14ac:dyDescent="0.25">
      <c r="B131" s="17">
        <v>30047</v>
      </c>
      <c r="C131" s="51" t="s">
        <v>1198</v>
      </c>
      <c r="D131" s="88"/>
      <c r="E131" s="56">
        <v>43240</v>
      </c>
      <c r="F131" s="93" t="s">
        <v>1221</v>
      </c>
      <c r="G131" s="31">
        <v>10000</v>
      </c>
      <c r="H131" s="31">
        <v>6900</v>
      </c>
      <c r="I131" s="94">
        <f t="shared" si="10"/>
        <v>0.69</v>
      </c>
    </row>
    <row r="132" spans="2:9" x14ac:dyDescent="0.25">
      <c r="B132" s="17">
        <v>30432</v>
      </c>
      <c r="C132" s="51" t="s">
        <v>1199</v>
      </c>
      <c r="D132" s="88"/>
      <c r="E132" s="56">
        <v>43280</v>
      </c>
      <c r="F132" s="93" t="s">
        <v>1223</v>
      </c>
      <c r="G132" s="31">
        <v>7000</v>
      </c>
      <c r="H132" s="31">
        <v>4550</v>
      </c>
      <c r="I132" s="94">
        <f t="shared" si="10"/>
        <v>0.65</v>
      </c>
    </row>
    <row r="133" spans="2:9" x14ac:dyDescent="0.25">
      <c r="B133" s="17">
        <v>30716</v>
      </c>
      <c r="C133" s="51" t="s">
        <v>1189</v>
      </c>
      <c r="D133" s="88"/>
      <c r="E133" s="56">
        <v>43242</v>
      </c>
      <c r="F133" s="93" t="s">
        <v>976</v>
      </c>
      <c r="G133" s="31">
        <v>10000</v>
      </c>
      <c r="H133" s="31">
        <v>5400</v>
      </c>
      <c r="I133" s="94">
        <f t="shared" si="10"/>
        <v>0.54</v>
      </c>
    </row>
    <row r="134" spans="2:9" x14ac:dyDescent="0.25">
      <c r="B134" s="17">
        <v>30729</v>
      </c>
      <c r="C134" s="51" t="s">
        <v>1193</v>
      </c>
      <c r="D134" s="88"/>
      <c r="E134" s="56">
        <v>43225</v>
      </c>
      <c r="F134" s="93" t="s">
        <v>976</v>
      </c>
      <c r="G134" s="31">
        <v>3000</v>
      </c>
      <c r="H134" s="31">
        <v>1680</v>
      </c>
      <c r="I134" s="94">
        <f t="shared" si="10"/>
        <v>0.56000000000000005</v>
      </c>
    </row>
    <row r="135" spans="2:9" x14ac:dyDescent="0.25">
      <c r="B135" s="17">
        <v>30059</v>
      </c>
      <c r="C135" s="51" t="s">
        <v>1193</v>
      </c>
      <c r="D135" s="88"/>
      <c r="E135" s="56">
        <v>43225</v>
      </c>
      <c r="F135" s="93" t="s">
        <v>1219</v>
      </c>
      <c r="G135" s="31">
        <v>1000</v>
      </c>
      <c r="H135" s="31">
        <v>730</v>
      </c>
      <c r="I135" s="94">
        <f t="shared" si="10"/>
        <v>0.73</v>
      </c>
    </row>
    <row r="136" spans="2:9" x14ac:dyDescent="0.25">
      <c r="B136" s="17">
        <v>30313</v>
      </c>
      <c r="C136" s="51" t="s">
        <v>1185</v>
      </c>
      <c r="D136" s="88"/>
      <c r="E136" s="56">
        <v>43306</v>
      </c>
      <c r="F136" s="93" t="s">
        <v>976</v>
      </c>
      <c r="G136" s="31">
        <v>1000</v>
      </c>
      <c r="H136" s="31">
        <v>870</v>
      </c>
      <c r="I136" s="94">
        <f t="shared" si="10"/>
        <v>0.87</v>
      </c>
    </row>
    <row r="137" spans="2:9" x14ac:dyDescent="0.25">
      <c r="B137" s="17">
        <v>30785</v>
      </c>
      <c r="C137" s="51" t="s">
        <v>1198</v>
      </c>
      <c r="D137" s="88"/>
      <c r="E137" s="56">
        <v>43330</v>
      </c>
      <c r="F137" s="93" t="s">
        <v>1218</v>
      </c>
      <c r="G137" s="31">
        <v>10000</v>
      </c>
      <c r="H137" s="31">
        <v>5500</v>
      </c>
      <c r="I137" s="94">
        <f t="shared" si="10"/>
        <v>0.55000000000000004</v>
      </c>
    </row>
    <row r="138" spans="2:9" x14ac:dyDescent="0.25">
      <c r="B138" s="17">
        <v>30804</v>
      </c>
      <c r="C138" s="51" t="s">
        <v>1198</v>
      </c>
      <c r="D138" s="88"/>
      <c r="E138" s="56">
        <v>43317</v>
      </c>
      <c r="F138" s="93" t="s">
        <v>1219</v>
      </c>
      <c r="G138" s="31">
        <v>20000</v>
      </c>
      <c r="H138" s="31">
        <v>15200</v>
      </c>
      <c r="I138" s="94">
        <f t="shared" si="10"/>
        <v>0.76</v>
      </c>
    </row>
    <row r="139" spans="2:9" x14ac:dyDescent="0.25">
      <c r="B139" s="17">
        <v>30734</v>
      </c>
      <c r="C139" s="51" t="s">
        <v>1185</v>
      </c>
      <c r="D139" s="88"/>
      <c r="E139" s="56">
        <v>43170</v>
      </c>
      <c r="F139" s="93" t="s">
        <v>1222</v>
      </c>
      <c r="G139" s="31">
        <v>2000</v>
      </c>
      <c r="H139" s="31">
        <v>1340</v>
      </c>
      <c r="I139" s="94">
        <f t="shared" si="10"/>
        <v>0.67</v>
      </c>
    </row>
    <row r="140" spans="2:9" x14ac:dyDescent="0.25">
      <c r="B140" s="17">
        <v>30462</v>
      </c>
      <c r="C140" s="51" t="s">
        <v>1185</v>
      </c>
      <c r="D140" s="88"/>
      <c r="E140" s="56">
        <v>43321</v>
      </c>
      <c r="F140" s="93" t="s">
        <v>1218</v>
      </c>
      <c r="G140" s="31">
        <v>30000</v>
      </c>
      <c r="H140" s="31">
        <v>25500</v>
      </c>
      <c r="I140" s="94">
        <f t="shared" si="10"/>
        <v>0.85</v>
      </c>
    </row>
    <row r="141" spans="2:9" x14ac:dyDescent="0.25">
      <c r="B141" s="17">
        <v>30755</v>
      </c>
      <c r="C141" s="51" t="s">
        <v>1199</v>
      </c>
      <c r="D141" s="88"/>
      <c r="E141" s="56">
        <v>43311</v>
      </c>
      <c r="F141" s="93" t="s">
        <v>1224</v>
      </c>
      <c r="G141" s="31">
        <v>30000</v>
      </c>
      <c r="H141" s="31">
        <v>23400</v>
      </c>
      <c r="I141" s="94">
        <f t="shared" si="10"/>
        <v>0.78</v>
      </c>
    </row>
    <row r="142" spans="2:9" x14ac:dyDescent="0.25">
      <c r="B142" s="17">
        <v>30273</v>
      </c>
      <c r="C142" s="51" t="s">
        <v>1189</v>
      </c>
      <c r="D142" s="88"/>
      <c r="E142" s="56">
        <v>43218</v>
      </c>
      <c r="F142" s="93" t="s">
        <v>1218</v>
      </c>
      <c r="G142" s="31">
        <v>15000</v>
      </c>
      <c r="H142" s="31">
        <v>13350</v>
      </c>
      <c r="I142" s="94">
        <f t="shared" si="10"/>
        <v>0.89</v>
      </c>
    </row>
    <row r="143" spans="2:9" x14ac:dyDescent="0.25">
      <c r="B143" s="17">
        <v>30737</v>
      </c>
      <c r="C143" s="51" t="s">
        <v>1198</v>
      </c>
      <c r="D143" s="88"/>
      <c r="E143" s="56">
        <v>43295</v>
      </c>
      <c r="F143" s="93" t="s">
        <v>1224</v>
      </c>
      <c r="G143" s="31">
        <v>30000</v>
      </c>
      <c r="H143" s="31">
        <v>20700</v>
      </c>
      <c r="I143" s="94">
        <f t="shared" si="10"/>
        <v>0.69</v>
      </c>
    </row>
    <row r="144" spans="2:9" x14ac:dyDescent="0.25">
      <c r="B144" s="17">
        <v>30450</v>
      </c>
      <c r="C144" s="51" t="s">
        <v>1189</v>
      </c>
      <c r="D144" s="88"/>
      <c r="E144" s="56">
        <v>43165</v>
      </c>
      <c r="F144" s="93" t="s">
        <v>1195</v>
      </c>
      <c r="G144" s="31">
        <v>30000</v>
      </c>
      <c r="H144" s="31">
        <v>21600</v>
      </c>
      <c r="I144" s="94">
        <f t="shared" si="10"/>
        <v>0.72</v>
      </c>
    </row>
    <row r="145" spans="2:9" x14ac:dyDescent="0.25">
      <c r="B145" s="17">
        <v>30733</v>
      </c>
      <c r="C145" s="51" t="s">
        <v>1197</v>
      </c>
      <c r="D145" s="88"/>
      <c r="E145" s="56">
        <v>43159</v>
      </c>
      <c r="F145" s="93" t="s">
        <v>976</v>
      </c>
      <c r="G145" s="31">
        <v>20000</v>
      </c>
      <c r="H145" s="31">
        <v>18800</v>
      </c>
      <c r="I145" s="94">
        <f t="shared" si="10"/>
        <v>0.94</v>
      </c>
    </row>
    <row r="146" spans="2:9" x14ac:dyDescent="0.25">
      <c r="B146" s="17">
        <v>30251</v>
      </c>
      <c r="C146" s="51" t="s">
        <v>1193</v>
      </c>
      <c r="D146" s="88"/>
      <c r="E146" s="56">
        <v>43293</v>
      </c>
      <c r="F146" s="93" t="s">
        <v>980</v>
      </c>
      <c r="G146" s="31">
        <v>3000</v>
      </c>
      <c r="H146" s="31">
        <v>1920</v>
      </c>
      <c r="I146" s="94">
        <f t="shared" si="10"/>
        <v>0.64</v>
      </c>
    </row>
    <row r="147" spans="2:9" x14ac:dyDescent="0.25">
      <c r="B147" s="17">
        <v>30699</v>
      </c>
      <c r="C147" s="51" t="s">
        <v>1197</v>
      </c>
      <c r="D147" s="88"/>
      <c r="E147" s="56">
        <v>43217</v>
      </c>
      <c r="F147" s="93" t="s">
        <v>1220</v>
      </c>
      <c r="G147" s="31">
        <v>15000</v>
      </c>
      <c r="H147" s="31">
        <v>11250</v>
      </c>
      <c r="I147" s="94">
        <f t="shared" si="10"/>
        <v>0.75</v>
      </c>
    </row>
    <row r="148" spans="2:9" x14ac:dyDescent="0.25">
      <c r="B148" s="17">
        <v>30616</v>
      </c>
      <c r="C148" s="51" t="s">
        <v>1185</v>
      </c>
      <c r="D148" s="88"/>
      <c r="E148" s="56">
        <v>43198</v>
      </c>
      <c r="F148" s="93" t="s">
        <v>1219</v>
      </c>
      <c r="G148" s="31">
        <v>5000</v>
      </c>
      <c r="H148" s="31">
        <v>3100</v>
      </c>
      <c r="I148" s="94">
        <f t="shared" si="10"/>
        <v>0.62</v>
      </c>
    </row>
    <row r="149" spans="2:9" x14ac:dyDescent="0.25">
      <c r="B149" s="17">
        <v>30767</v>
      </c>
      <c r="C149" s="51" t="s">
        <v>1199</v>
      </c>
      <c r="D149" s="88"/>
      <c r="E149" s="56">
        <v>43311</v>
      </c>
      <c r="F149" s="93" t="s">
        <v>1224</v>
      </c>
      <c r="G149" s="31">
        <v>15000</v>
      </c>
      <c r="H149" s="31">
        <v>12900</v>
      </c>
      <c r="I149" s="94">
        <f t="shared" si="10"/>
        <v>0.86</v>
      </c>
    </row>
    <row r="150" spans="2:9" x14ac:dyDescent="0.25">
      <c r="B150" s="17">
        <v>30786</v>
      </c>
      <c r="C150" s="51" t="s">
        <v>1199</v>
      </c>
      <c r="D150" s="88"/>
      <c r="E150" s="56">
        <v>43154</v>
      </c>
      <c r="F150" s="93" t="s">
        <v>1221</v>
      </c>
      <c r="G150" s="31">
        <v>1000</v>
      </c>
      <c r="H150" s="31">
        <v>1000</v>
      </c>
      <c r="I150" s="94">
        <f t="shared" si="10"/>
        <v>1</v>
      </c>
    </row>
    <row r="151" spans="2:9" x14ac:dyDescent="0.25">
      <c r="B151" s="17">
        <v>30371</v>
      </c>
      <c r="C151" s="51" t="s">
        <v>1197</v>
      </c>
      <c r="D151" s="88"/>
      <c r="E151" s="56">
        <v>43238</v>
      </c>
      <c r="F151" s="93" t="s">
        <v>1219</v>
      </c>
      <c r="G151" s="31">
        <v>8000</v>
      </c>
      <c r="H151" s="31">
        <v>5440</v>
      </c>
      <c r="I151" s="94">
        <f t="shared" si="10"/>
        <v>0.68</v>
      </c>
    </row>
    <row r="152" spans="2:9" x14ac:dyDescent="0.25">
      <c r="B152" s="17">
        <v>30352</v>
      </c>
      <c r="C152" s="51" t="s">
        <v>1199</v>
      </c>
      <c r="D152" s="88"/>
      <c r="E152" s="56">
        <v>43282</v>
      </c>
      <c r="F152" s="93" t="s">
        <v>1219</v>
      </c>
      <c r="G152" s="31">
        <v>5000</v>
      </c>
      <c r="H152" s="31">
        <v>4100</v>
      </c>
      <c r="I152" s="94">
        <f t="shared" si="10"/>
        <v>0.82</v>
      </c>
    </row>
    <row r="153" spans="2:9" x14ac:dyDescent="0.25">
      <c r="B153" s="17">
        <v>30644</v>
      </c>
      <c r="C153" s="51" t="s">
        <v>1189</v>
      </c>
      <c r="D153" s="88"/>
      <c r="E153" s="56">
        <v>43328</v>
      </c>
      <c r="F153" s="93" t="s">
        <v>1223</v>
      </c>
      <c r="G153" s="31">
        <v>20000</v>
      </c>
      <c r="H153" s="31">
        <v>12000</v>
      </c>
      <c r="I153" s="94">
        <f t="shared" si="10"/>
        <v>0.6</v>
      </c>
    </row>
    <row r="154" spans="2:9" x14ac:dyDescent="0.25">
      <c r="B154" s="17">
        <v>30161</v>
      </c>
      <c r="C154" s="51" t="s">
        <v>1185</v>
      </c>
      <c r="D154" s="88"/>
      <c r="E154" s="56">
        <v>43265</v>
      </c>
      <c r="F154" s="93" t="s">
        <v>1218</v>
      </c>
      <c r="G154" s="31">
        <v>5000</v>
      </c>
      <c r="H154" s="31">
        <v>4900</v>
      </c>
      <c r="I154" s="94">
        <f t="shared" si="10"/>
        <v>0.98</v>
      </c>
    </row>
    <row r="155" spans="2:9" x14ac:dyDescent="0.25">
      <c r="B155" s="17">
        <v>30677</v>
      </c>
      <c r="C155" s="51" t="s">
        <v>1199</v>
      </c>
      <c r="D155" s="88"/>
      <c r="E155" s="56">
        <v>43281</v>
      </c>
      <c r="F155" s="93" t="s">
        <v>980</v>
      </c>
      <c r="G155" s="31">
        <v>7000</v>
      </c>
      <c r="H155" s="31">
        <v>4340</v>
      </c>
      <c r="I155" s="94">
        <f t="shared" si="10"/>
        <v>0.62</v>
      </c>
    </row>
    <row r="156" spans="2:9" x14ac:dyDescent="0.25">
      <c r="B156" s="17">
        <v>30496</v>
      </c>
      <c r="C156" s="51" t="s">
        <v>1198</v>
      </c>
      <c r="D156" s="88"/>
      <c r="E156" s="56">
        <v>43324</v>
      </c>
      <c r="F156" s="93" t="s">
        <v>976</v>
      </c>
      <c r="G156" s="31">
        <v>20000</v>
      </c>
      <c r="H156" s="31">
        <v>15400</v>
      </c>
      <c r="I156" s="94">
        <f t="shared" si="10"/>
        <v>0.77</v>
      </c>
    </row>
    <row r="157" spans="2:9" x14ac:dyDescent="0.25">
      <c r="B157" s="17">
        <v>30846</v>
      </c>
      <c r="C157" s="51" t="s">
        <v>1193</v>
      </c>
      <c r="D157" s="88"/>
      <c r="E157" s="56">
        <v>43114</v>
      </c>
      <c r="F157" s="93" t="s">
        <v>980</v>
      </c>
      <c r="G157" s="31">
        <v>20000</v>
      </c>
      <c r="H157" s="31">
        <v>19800</v>
      </c>
      <c r="I157" s="94">
        <f t="shared" si="10"/>
        <v>0.99</v>
      </c>
    </row>
    <row r="158" spans="2:9" x14ac:dyDescent="0.25">
      <c r="B158" s="17">
        <v>30312</v>
      </c>
      <c r="C158" s="51" t="s">
        <v>1185</v>
      </c>
      <c r="D158" s="88"/>
      <c r="E158" s="56">
        <v>43266</v>
      </c>
      <c r="F158" s="93" t="s">
        <v>976</v>
      </c>
      <c r="G158" s="31">
        <v>8000</v>
      </c>
      <c r="H158" s="31">
        <v>6640</v>
      </c>
      <c r="I158" s="94">
        <f t="shared" si="10"/>
        <v>0.83</v>
      </c>
    </row>
    <row r="159" spans="2:9" x14ac:dyDescent="0.25">
      <c r="B159" s="17">
        <v>30759</v>
      </c>
      <c r="C159" s="51" t="s">
        <v>1198</v>
      </c>
      <c r="D159" s="88"/>
      <c r="E159" s="56">
        <v>43149</v>
      </c>
      <c r="F159" s="93" t="s">
        <v>980</v>
      </c>
      <c r="G159" s="31">
        <v>2000</v>
      </c>
      <c r="H159" s="31">
        <v>1440</v>
      </c>
      <c r="I159" s="94">
        <f t="shared" si="10"/>
        <v>0.72</v>
      </c>
    </row>
    <row r="160" spans="2:9" x14ac:dyDescent="0.25">
      <c r="B160" s="17">
        <v>30410</v>
      </c>
      <c r="C160" s="51" t="s">
        <v>1197</v>
      </c>
      <c r="D160" s="88"/>
      <c r="E160" s="56">
        <v>43289</v>
      </c>
      <c r="F160" s="93" t="s">
        <v>1219</v>
      </c>
      <c r="G160" s="31">
        <v>8000</v>
      </c>
      <c r="H160" s="31">
        <v>5760</v>
      </c>
      <c r="I160" s="94">
        <f t="shared" si="10"/>
        <v>0.72</v>
      </c>
    </row>
    <row r="161" spans="2:9" x14ac:dyDescent="0.25">
      <c r="B161" s="17">
        <v>30118</v>
      </c>
      <c r="C161" s="51" t="s">
        <v>1199</v>
      </c>
      <c r="D161" s="88"/>
      <c r="E161" s="56">
        <v>43254</v>
      </c>
      <c r="F161" s="93" t="s">
        <v>1221</v>
      </c>
      <c r="G161" s="31">
        <v>30000</v>
      </c>
      <c r="H161" s="31">
        <v>18900</v>
      </c>
      <c r="I161" s="94">
        <f t="shared" si="10"/>
        <v>0.63</v>
      </c>
    </row>
    <row r="162" spans="2:9" x14ac:dyDescent="0.25">
      <c r="B162" s="17">
        <v>30461</v>
      </c>
      <c r="C162" s="51" t="s">
        <v>1193</v>
      </c>
      <c r="D162" s="88"/>
      <c r="E162" s="56">
        <v>43101</v>
      </c>
      <c r="F162" s="93" t="s">
        <v>1224</v>
      </c>
      <c r="G162" s="31">
        <v>1000</v>
      </c>
      <c r="H162" s="31">
        <v>950</v>
      </c>
      <c r="I162" s="94">
        <f t="shared" si="10"/>
        <v>0.95</v>
      </c>
    </row>
    <row r="163" spans="2:9" x14ac:dyDescent="0.25">
      <c r="B163" s="17">
        <v>30531</v>
      </c>
      <c r="C163" s="51" t="s">
        <v>1197</v>
      </c>
      <c r="D163" s="88"/>
      <c r="E163" s="56">
        <v>43312</v>
      </c>
      <c r="F163" s="93" t="s">
        <v>1223</v>
      </c>
      <c r="G163" s="31">
        <v>2000</v>
      </c>
      <c r="H163" s="31">
        <v>1660</v>
      </c>
      <c r="I163" s="94">
        <f t="shared" si="10"/>
        <v>0.83</v>
      </c>
    </row>
    <row r="164" spans="2:9" x14ac:dyDescent="0.25">
      <c r="B164" s="17">
        <v>30048</v>
      </c>
      <c r="C164" s="51" t="s">
        <v>1193</v>
      </c>
      <c r="D164" s="88"/>
      <c r="E164" s="56">
        <v>43194</v>
      </c>
      <c r="F164" s="93" t="s">
        <v>1223</v>
      </c>
      <c r="G164" s="31">
        <v>30000</v>
      </c>
      <c r="H164" s="31">
        <v>26100</v>
      </c>
      <c r="I164" s="94">
        <f t="shared" si="10"/>
        <v>0.87</v>
      </c>
    </row>
    <row r="165" spans="2:9" x14ac:dyDescent="0.25">
      <c r="B165" s="17">
        <v>30247</v>
      </c>
      <c r="C165" s="51" t="s">
        <v>1193</v>
      </c>
      <c r="D165" s="88"/>
      <c r="E165" s="56">
        <v>43258</v>
      </c>
      <c r="F165" s="93" t="s">
        <v>1221</v>
      </c>
      <c r="G165" s="31">
        <v>3000</v>
      </c>
      <c r="H165" s="31">
        <v>1530</v>
      </c>
      <c r="I165" s="94">
        <f t="shared" si="10"/>
        <v>0.51</v>
      </c>
    </row>
    <row r="166" spans="2:9" x14ac:dyDescent="0.25">
      <c r="B166" s="17">
        <v>30346</v>
      </c>
      <c r="C166" s="51" t="s">
        <v>1198</v>
      </c>
      <c r="D166" s="88"/>
      <c r="E166" s="56">
        <v>43326</v>
      </c>
      <c r="F166" s="93" t="s">
        <v>1222</v>
      </c>
      <c r="G166" s="31">
        <v>20000</v>
      </c>
      <c r="H166" s="31">
        <v>12800</v>
      </c>
      <c r="I166" s="94">
        <f t="shared" si="10"/>
        <v>0.64</v>
      </c>
    </row>
    <row r="167" spans="2:9" x14ac:dyDescent="0.25">
      <c r="B167" s="17">
        <v>30172</v>
      </c>
      <c r="C167" s="51" t="s">
        <v>1185</v>
      </c>
      <c r="D167" s="88"/>
      <c r="E167" s="56">
        <v>43330</v>
      </c>
      <c r="F167" s="93" t="s">
        <v>980</v>
      </c>
      <c r="G167" s="31">
        <v>15000</v>
      </c>
      <c r="H167" s="31">
        <v>10800</v>
      </c>
      <c r="I167" s="94">
        <f t="shared" si="10"/>
        <v>0.72</v>
      </c>
    </row>
    <row r="168" spans="2:9" x14ac:dyDescent="0.25">
      <c r="B168" s="17">
        <v>30026</v>
      </c>
      <c r="C168" s="51" t="s">
        <v>1199</v>
      </c>
      <c r="D168" s="88"/>
      <c r="E168" s="56">
        <v>43102</v>
      </c>
      <c r="F168" s="93" t="s">
        <v>1223</v>
      </c>
      <c r="G168" s="31">
        <v>1000</v>
      </c>
      <c r="H168" s="31">
        <v>530</v>
      </c>
      <c r="I168" s="94">
        <f t="shared" si="10"/>
        <v>0.53</v>
      </c>
    </row>
    <row r="169" spans="2:9" x14ac:dyDescent="0.25">
      <c r="B169" s="17">
        <v>30259</v>
      </c>
      <c r="C169" s="51" t="s">
        <v>1199</v>
      </c>
      <c r="D169" s="88"/>
      <c r="E169" s="56">
        <v>43161</v>
      </c>
      <c r="F169" s="93" t="s">
        <v>980</v>
      </c>
      <c r="G169" s="31">
        <v>5000</v>
      </c>
      <c r="H169" s="31">
        <v>3950</v>
      </c>
      <c r="I169" s="94">
        <f t="shared" si="10"/>
        <v>0.79</v>
      </c>
    </row>
    <row r="170" spans="2:9" x14ac:dyDescent="0.25">
      <c r="B170" s="17">
        <v>30711</v>
      </c>
      <c r="C170" s="51" t="s">
        <v>1185</v>
      </c>
      <c r="D170" s="88"/>
      <c r="E170" s="56">
        <v>43213</v>
      </c>
      <c r="F170" s="93" t="s">
        <v>1220</v>
      </c>
      <c r="G170" s="31">
        <v>8000</v>
      </c>
      <c r="H170" s="31">
        <v>7440</v>
      </c>
      <c r="I170" s="94">
        <f t="shared" si="10"/>
        <v>0.93</v>
      </c>
    </row>
    <row r="171" spans="2:9" x14ac:dyDescent="0.25">
      <c r="B171" s="17">
        <v>30508</v>
      </c>
      <c r="C171" s="51" t="s">
        <v>1193</v>
      </c>
      <c r="D171" s="88"/>
      <c r="E171" s="56">
        <v>43302</v>
      </c>
      <c r="F171" s="93" t="s">
        <v>980</v>
      </c>
      <c r="G171" s="31">
        <v>20000</v>
      </c>
      <c r="H171" s="31">
        <v>10000</v>
      </c>
      <c r="I171" s="94">
        <f t="shared" si="10"/>
        <v>0.5</v>
      </c>
    </row>
    <row r="172" spans="2:9" ht="12.75" thickBot="1" x14ac:dyDescent="0.3"/>
    <row r="173" spans="2:9" ht="12.75" thickBot="1" x14ac:dyDescent="0.3">
      <c r="B173" s="6" t="s">
        <v>1208</v>
      </c>
      <c r="F173" s="139">
        <f>SUM(H126:H171)</f>
        <v>384740</v>
      </c>
      <c r="G173" s="5" t="s">
        <v>1209</v>
      </c>
    </row>
    <row r="174" spans="2:9" ht="6" customHeight="1" thickBot="1" x14ac:dyDescent="0.3"/>
    <row r="175" spans="2:9" ht="12.75" thickBot="1" x14ac:dyDescent="0.3">
      <c r="B175" s="6" t="s">
        <v>1210</v>
      </c>
      <c r="F175" s="139">
        <f>SUM(G126:G171)</f>
        <v>514000</v>
      </c>
      <c r="G175" s="5" t="s">
        <v>1209</v>
      </c>
    </row>
    <row r="176" spans="2:9" ht="6" customHeight="1" thickBot="1" x14ac:dyDescent="0.3"/>
    <row r="177" spans="2:6" ht="12.75" thickBot="1" x14ac:dyDescent="0.3">
      <c r="B177" s="6" t="s">
        <v>1211</v>
      </c>
      <c r="F177" s="96">
        <f>+F173/F175</f>
        <v>0.74852140077821017</v>
      </c>
    </row>
    <row r="180" spans="2:6" x14ac:dyDescent="0.25">
      <c r="B180" s="23" t="s">
        <v>1212</v>
      </c>
    </row>
    <row r="182" spans="2:6" ht="36" x14ac:dyDescent="0.25">
      <c r="B182" s="167" t="s">
        <v>1181</v>
      </c>
      <c r="C182" s="168"/>
      <c r="D182" s="84" t="s">
        <v>1205</v>
      </c>
      <c r="E182" s="84" t="s">
        <v>1206</v>
      </c>
      <c r="F182" s="22" t="s">
        <v>1207</v>
      </c>
    </row>
    <row r="183" spans="2:6" x14ac:dyDescent="0.25">
      <c r="B183" s="149" t="s">
        <v>1185</v>
      </c>
      <c r="C183" s="150"/>
      <c r="D183" s="31">
        <f t="shared" ref="D183:D188" si="11">SUMIFS($G$126:$G$171,$C$126:$C$171,$B183)</f>
        <v>76000</v>
      </c>
      <c r="E183" s="31">
        <f t="shared" ref="E183:E188" si="12">SUMIFS($H$126:$H$171,$C$126:$C$171,$B183)</f>
        <v>62170</v>
      </c>
      <c r="F183" s="94">
        <f t="shared" ref="F183:F188" si="13">IFERROR(E183/D183,0)</f>
        <v>0.81802631578947371</v>
      </c>
    </row>
    <row r="184" spans="2:6" x14ac:dyDescent="0.25">
      <c r="B184" s="149" t="s">
        <v>1189</v>
      </c>
      <c r="C184" s="150"/>
      <c r="D184" s="31">
        <f t="shared" si="11"/>
        <v>75000</v>
      </c>
      <c r="E184" s="31">
        <f t="shared" si="12"/>
        <v>52350</v>
      </c>
      <c r="F184" s="94">
        <f t="shared" si="13"/>
        <v>0.69799999999999995</v>
      </c>
    </row>
    <row r="185" spans="2:6" x14ac:dyDescent="0.25">
      <c r="B185" s="149" t="s">
        <v>1193</v>
      </c>
      <c r="C185" s="150"/>
      <c r="D185" s="31">
        <f t="shared" si="11"/>
        <v>86000</v>
      </c>
      <c r="E185" s="31">
        <f t="shared" si="12"/>
        <v>67310</v>
      </c>
      <c r="F185" s="94">
        <f t="shared" si="13"/>
        <v>0.78267441860465115</v>
      </c>
    </row>
    <row r="186" spans="2:6" x14ac:dyDescent="0.25">
      <c r="B186" s="149" t="s">
        <v>1197</v>
      </c>
      <c r="C186" s="150"/>
      <c r="D186" s="31">
        <f t="shared" si="11"/>
        <v>58000</v>
      </c>
      <c r="E186" s="31">
        <f t="shared" si="12"/>
        <v>46210</v>
      </c>
      <c r="F186" s="94">
        <f t="shared" si="13"/>
        <v>0.79672413793103447</v>
      </c>
    </row>
    <row r="187" spans="2:6" x14ac:dyDescent="0.25">
      <c r="B187" s="149" t="s">
        <v>1198</v>
      </c>
      <c r="C187" s="150"/>
      <c r="D187" s="31">
        <f t="shared" si="11"/>
        <v>112000</v>
      </c>
      <c r="E187" s="31">
        <f t="shared" si="12"/>
        <v>77940</v>
      </c>
      <c r="F187" s="94">
        <f t="shared" si="13"/>
        <v>0.69589285714285709</v>
      </c>
    </row>
    <row r="188" spans="2:6" x14ac:dyDescent="0.25">
      <c r="B188" s="149" t="s">
        <v>1199</v>
      </c>
      <c r="C188" s="150"/>
      <c r="D188" s="31">
        <f t="shared" si="11"/>
        <v>107000</v>
      </c>
      <c r="E188" s="31">
        <f t="shared" si="12"/>
        <v>78760</v>
      </c>
      <c r="F188" s="94">
        <f t="shared" si="13"/>
        <v>0.73607476635514024</v>
      </c>
    </row>
    <row r="190" spans="2:6" x14ac:dyDescent="0.25">
      <c r="C190" s="6" t="s">
        <v>1213</v>
      </c>
      <c r="D190" s="140">
        <f>SUM(D183:D189)</f>
        <v>514000</v>
      </c>
      <c r="E190" s="140">
        <f>SUM(E183:E189)</f>
        <v>384740</v>
      </c>
      <c r="F190" s="97">
        <f>IFERROR(E190/D190,0)</f>
        <v>0.74852140077821017</v>
      </c>
    </row>
    <row r="192" spans="2:6" x14ac:dyDescent="0.25">
      <c r="B192" s="23" t="s">
        <v>1215</v>
      </c>
    </row>
    <row r="194" spans="2:6" ht="36" x14ac:dyDescent="0.25">
      <c r="B194" s="167" t="s">
        <v>1214</v>
      </c>
      <c r="C194" s="168"/>
      <c r="D194" s="84" t="s">
        <v>1205</v>
      </c>
      <c r="E194" s="84" t="s">
        <v>1206</v>
      </c>
      <c r="F194" s="22" t="s">
        <v>1207</v>
      </c>
    </row>
    <row r="195" spans="2:6" x14ac:dyDescent="0.25">
      <c r="B195" s="179">
        <v>1000</v>
      </c>
      <c r="C195" s="180"/>
      <c r="D195" s="31">
        <f>SUMIFS($G$126:$G$171,$G$126:$G$171,$B195)</f>
        <v>6000</v>
      </c>
      <c r="E195" s="31">
        <f>SUMIFS($H$126:$H$171,$G$126:$G$171,$B195)</f>
        <v>5020</v>
      </c>
      <c r="F195" s="94">
        <f>IFERROR(E195/D195,0)</f>
        <v>0.83666666666666667</v>
      </c>
    </row>
    <row r="196" spans="2:6" x14ac:dyDescent="0.25">
      <c r="B196" s="179">
        <v>2000</v>
      </c>
      <c r="C196" s="180"/>
      <c r="D196" s="31">
        <f t="shared" ref="D196:D204" si="14">SUMIFS($G$126:$G$171,$G$126:$G$171,$B196)</f>
        <v>8000</v>
      </c>
      <c r="E196" s="31">
        <f t="shared" ref="E196:E204" si="15">SUMIFS($H$126:$H$171,$G$126:$G$171,$B196)</f>
        <v>6020</v>
      </c>
      <c r="F196" s="94">
        <f t="shared" ref="F196:F203" si="16">IFERROR(E196/D196,0)</f>
        <v>0.75249999999999995</v>
      </c>
    </row>
    <row r="197" spans="2:6" x14ac:dyDescent="0.25">
      <c r="B197" s="179">
        <v>3000</v>
      </c>
      <c r="C197" s="180"/>
      <c r="D197" s="31">
        <f t="shared" si="14"/>
        <v>9000</v>
      </c>
      <c r="E197" s="31">
        <f t="shared" si="15"/>
        <v>5130</v>
      </c>
      <c r="F197" s="94">
        <f t="shared" si="16"/>
        <v>0.56999999999999995</v>
      </c>
    </row>
    <row r="198" spans="2:6" x14ac:dyDescent="0.25">
      <c r="B198" s="179">
        <v>5000</v>
      </c>
      <c r="C198" s="180"/>
      <c r="D198" s="31">
        <f t="shared" si="14"/>
        <v>35000</v>
      </c>
      <c r="E198" s="31">
        <f t="shared" si="15"/>
        <v>28100</v>
      </c>
      <c r="F198" s="94">
        <f t="shared" si="16"/>
        <v>0.80285714285714282</v>
      </c>
    </row>
    <row r="199" spans="2:6" x14ac:dyDescent="0.25">
      <c r="B199" s="179">
        <v>7000</v>
      </c>
      <c r="C199" s="180"/>
      <c r="D199" s="31">
        <f t="shared" si="14"/>
        <v>14000</v>
      </c>
      <c r="E199" s="31">
        <f t="shared" si="15"/>
        <v>8890</v>
      </c>
      <c r="F199" s="94">
        <f t="shared" si="16"/>
        <v>0.63500000000000001</v>
      </c>
    </row>
    <row r="200" spans="2:6" x14ac:dyDescent="0.25">
      <c r="B200" s="179">
        <v>10000</v>
      </c>
      <c r="C200" s="180"/>
      <c r="D200" s="31">
        <f t="shared" si="14"/>
        <v>30000</v>
      </c>
      <c r="E200" s="31">
        <f t="shared" si="15"/>
        <v>17800</v>
      </c>
      <c r="F200" s="94">
        <f t="shared" si="16"/>
        <v>0.59333333333333338</v>
      </c>
    </row>
    <row r="201" spans="2:6" x14ac:dyDescent="0.25">
      <c r="B201" s="179">
        <v>15000</v>
      </c>
      <c r="C201" s="180"/>
      <c r="D201" s="31">
        <f t="shared" si="14"/>
        <v>60000</v>
      </c>
      <c r="E201" s="31">
        <f t="shared" si="15"/>
        <v>48300</v>
      </c>
      <c r="F201" s="94">
        <f t="shared" si="16"/>
        <v>0.80500000000000005</v>
      </c>
    </row>
    <row r="202" spans="2:6" x14ac:dyDescent="0.25">
      <c r="B202" s="179">
        <v>20000</v>
      </c>
      <c r="C202" s="180"/>
      <c r="D202" s="31">
        <f t="shared" si="14"/>
        <v>140000</v>
      </c>
      <c r="E202" s="31">
        <f t="shared" si="15"/>
        <v>104000</v>
      </c>
      <c r="F202" s="94">
        <f t="shared" si="16"/>
        <v>0.74285714285714288</v>
      </c>
    </row>
    <row r="203" spans="2:6" x14ac:dyDescent="0.25">
      <c r="B203" s="179">
        <v>30000</v>
      </c>
      <c r="C203" s="180"/>
      <c r="D203" s="31">
        <f t="shared" si="14"/>
        <v>180000</v>
      </c>
      <c r="E203" s="31">
        <f t="shared" si="15"/>
        <v>136200</v>
      </c>
      <c r="F203" s="94">
        <f t="shared" si="16"/>
        <v>0.75666666666666671</v>
      </c>
    </row>
    <row r="204" spans="2:6" x14ac:dyDescent="0.25">
      <c r="B204" s="179">
        <v>8000</v>
      </c>
      <c r="C204" s="180"/>
      <c r="D204" s="31">
        <f t="shared" si="14"/>
        <v>32000</v>
      </c>
      <c r="E204" s="31">
        <f t="shared" si="15"/>
        <v>25280</v>
      </c>
      <c r="F204" s="94">
        <f>IFERROR(E204/D204,0)</f>
        <v>0.79</v>
      </c>
    </row>
    <row r="206" spans="2:6" x14ac:dyDescent="0.25">
      <c r="D206" s="140">
        <f>SUM(D195:D205)</f>
        <v>514000</v>
      </c>
      <c r="E206" s="140">
        <f>SUM(E195:E205)</f>
        <v>384740</v>
      </c>
      <c r="F206" s="97">
        <f>IFERROR(E206/D206,0)</f>
        <v>0.74852140077821017</v>
      </c>
    </row>
    <row r="208" spans="2:6" x14ac:dyDescent="0.25">
      <c r="B208" s="23" t="s">
        <v>1225</v>
      </c>
    </row>
    <row r="210" spans="2:6" ht="36" x14ac:dyDescent="0.25">
      <c r="B210" s="167" t="s">
        <v>1217</v>
      </c>
      <c r="C210" s="168"/>
      <c r="D210" s="84" t="s">
        <v>1205</v>
      </c>
      <c r="E210" s="84" t="s">
        <v>1206</v>
      </c>
      <c r="F210" s="22" t="s">
        <v>1207</v>
      </c>
    </row>
    <row r="211" spans="2:6" x14ac:dyDescent="0.25">
      <c r="B211" s="171" t="s">
        <v>1218</v>
      </c>
      <c r="C211" s="172"/>
      <c r="D211" s="31">
        <f>SUMIFS($G$126:$G$171,$F$126:$F$171,$B211)</f>
        <v>60000</v>
      </c>
      <c r="E211" s="31">
        <f>SUMIFS($H$126:$H$171,$F$126:$F$171,$B211)</f>
        <v>49250</v>
      </c>
      <c r="F211" s="94">
        <f>IFERROR(E211/D211,0)</f>
        <v>0.8208333333333333</v>
      </c>
    </row>
    <row r="212" spans="2:6" x14ac:dyDescent="0.25">
      <c r="B212" s="171" t="s">
        <v>1219</v>
      </c>
      <c r="C212" s="172"/>
      <c r="D212" s="31">
        <f t="shared" ref="D212:D220" si="17">SUMIFS($G$126:$G$171,$F$126:$F$171,$B212)</f>
        <v>52000</v>
      </c>
      <c r="E212" s="31">
        <f t="shared" ref="E212:E220" si="18">SUMIFS($H$126:$H$171,$F$126:$F$171,$B212)</f>
        <v>38480</v>
      </c>
      <c r="F212" s="94">
        <f t="shared" ref="F212:F219" si="19">IFERROR(E212/D212,0)</f>
        <v>0.74</v>
      </c>
    </row>
    <row r="213" spans="2:6" x14ac:dyDescent="0.25">
      <c r="B213" s="171" t="s">
        <v>980</v>
      </c>
      <c r="C213" s="172"/>
      <c r="D213" s="31">
        <f t="shared" si="17"/>
        <v>72000</v>
      </c>
      <c r="E213" s="31">
        <f t="shared" si="18"/>
        <v>52250</v>
      </c>
      <c r="F213" s="94">
        <f t="shared" si="19"/>
        <v>0.72569444444444442</v>
      </c>
    </row>
    <row r="214" spans="2:6" x14ac:dyDescent="0.25">
      <c r="B214" s="171" t="s">
        <v>1220</v>
      </c>
      <c r="C214" s="172"/>
      <c r="D214" s="31">
        <f t="shared" si="17"/>
        <v>28000</v>
      </c>
      <c r="E214" s="31">
        <f t="shared" si="18"/>
        <v>21990</v>
      </c>
      <c r="F214" s="94">
        <f t="shared" si="19"/>
        <v>0.78535714285714286</v>
      </c>
    </row>
    <row r="215" spans="2:6" x14ac:dyDescent="0.25">
      <c r="B215" s="171" t="s">
        <v>976</v>
      </c>
      <c r="C215" s="172"/>
      <c r="D215" s="31">
        <f t="shared" si="17"/>
        <v>67000</v>
      </c>
      <c r="E215" s="31">
        <f t="shared" si="18"/>
        <v>53390</v>
      </c>
      <c r="F215" s="94">
        <f t="shared" si="19"/>
        <v>0.79686567164179101</v>
      </c>
    </row>
    <row r="216" spans="2:6" x14ac:dyDescent="0.25">
      <c r="B216" s="171" t="s">
        <v>1221</v>
      </c>
      <c r="C216" s="172"/>
      <c r="D216" s="31">
        <f t="shared" si="17"/>
        <v>45000</v>
      </c>
      <c r="E216" s="31">
        <f t="shared" si="18"/>
        <v>29270</v>
      </c>
      <c r="F216" s="94">
        <f t="shared" si="19"/>
        <v>0.65044444444444449</v>
      </c>
    </row>
    <row r="217" spans="2:6" x14ac:dyDescent="0.25">
      <c r="B217" s="171" t="s">
        <v>1222</v>
      </c>
      <c r="C217" s="172"/>
      <c r="D217" s="31">
        <f t="shared" si="17"/>
        <v>22000</v>
      </c>
      <c r="E217" s="31">
        <f t="shared" si="18"/>
        <v>14140</v>
      </c>
      <c r="F217" s="94">
        <f t="shared" si="19"/>
        <v>0.6427272727272727</v>
      </c>
    </row>
    <row r="218" spans="2:6" x14ac:dyDescent="0.25">
      <c r="B218" s="171" t="s">
        <v>1223</v>
      </c>
      <c r="C218" s="172"/>
      <c r="D218" s="31">
        <f t="shared" si="17"/>
        <v>60000</v>
      </c>
      <c r="E218" s="31">
        <f t="shared" si="18"/>
        <v>44840</v>
      </c>
      <c r="F218" s="94">
        <f t="shared" si="19"/>
        <v>0.74733333333333329</v>
      </c>
    </row>
    <row r="219" spans="2:6" x14ac:dyDescent="0.25">
      <c r="B219" s="171" t="s">
        <v>1224</v>
      </c>
      <c r="C219" s="172"/>
      <c r="D219" s="31">
        <f t="shared" si="17"/>
        <v>78000</v>
      </c>
      <c r="E219" s="31">
        <f t="shared" si="18"/>
        <v>59530</v>
      </c>
      <c r="F219" s="94">
        <f t="shared" si="19"/>
        <v>0.7632051282051282</v>
      </c>
    </row>
    <row r="220" spans="2:6" x14ac:dyDescent="0.25">
      <c r="B220" s="171" t="s">
        <v>1195</v>
      </c>
      <c r="C220" s="172"/>
      <c r="D220" s="31">
        <f t="shared" si="17"/>
        <v>30000</v>
      </c>
      <c r="E220" s="31">
        <f t="shared" si="18"/>
        <v>21600</v>
      </c>
      <c r="F220" s="94">
        <f>IFERROR(E220/D220,0)</f>
        <v>0.72</v>
      </c>
    </row>
    <row r="222" spans="2:6" x14ac:dyDescent="0.25">
      <c r="D222" s="140">
        <f>SUM(D211:D221)</f>
        <v>514000</v>
      </c>
      <c r="E222" s="140">
        <f>SUM(E211:E221)</f>
        <v>384740</v>
      </c>
      <c r="F222" s="97">
        <f>IFERROR(E222/D222,0)</f>
        <v>0.74852140077821017</v>
      </c>
    </row>
    <row r="224" spans="2:6" x14ac:dyDescent="0.25">
      <c r="B224" s="23" t="s">
        <v>1037</v>
      </c>
    </row>
    <row r="226" spans="2:9" s="65" customFormat="1" ht="36" x14ac:dyDescent="0.25">
      <c r="B226" s="91" t="s">
        <v>1203</v>
      </c>
      <c r="C226" s="167" t="s">
        <v>1181</v>
      </c>
      <c r="D226" s="168"/>
      <c r="E226" s="84" t="s">
        <v>984</v>
      </c>
      <c r="F226" s="84" t="s">
        <v>961</v>
      </c>
      <c r="G226" s="84" t="s">
        <v>1205</v>
      </c>
      <c r="H226" s="84" t="s">
        <v>1206</v>
      </c>
      <c r="I226" s="22" t="s">
        <v>1207</v>
      </c>
    </row>
    <row r="227" spans="2:9" x14ac:dyDescent="0.25">
      <c r="B227" s="17">
        <v>30172</v>
      </c>
      <c r="C227" s="51" t="s">
        <v>1189</v>
      </c>
      <c r="D227" s="88"/>
      <c r="E227" s="56">
        <v>43224</v>
      </c>
      <c r="F227" s="93" t="s">
        <v>1219</v>
      </c>
      <c r="G227" s="31">
        <v>5000</v>
      </c>
      <c r="H227" s="31">
        <v>4900</v>
      </c>
      <c r="I227" s="94">
        <f t="shared" ref="I227:I272" si="20">IFERROR(H227/G227,0)</f>
        <v>0.98</v>
      </c>
    </row>
    <row r="228" spans="2:9" x14ac:dyDescent="0.25">
      <c r="B228" s="17">
        <v>30050</v>
      </c>
      <c r="C228" s="51" t="s">
        <v>1197</v>
      </c>
      <c r="D228" s="88"/>
      <c r="E228" s="56">
        <v>43148</v>
      </c>
      <c r="F228" s="93" t="s">
        <v>1220</v>
      </c>
      <c r="G228" s="31">
        <v>20000</v>
      </c>
      <c r="H228" s="31">
        <v>10000</v>
      </c>
      <c r="I228" s="94">
        <f t="shared" si="20"/>
        <v>0.5</v>
      </c>
    </row>
    <row r="229" spans="2:9" x14ac:dyDescent="0.25">
      <c r="B229" s="17">
        <v>30724</v>
      </c>
      <c r="C229" s="51" t="s">
        <v>1199</v>
      </c>
      <c r="D229" s="88"/>
      <c r="E229" s="56">
        <v>43284</v>
      </c>
      <c r="F229" s="93" t="s">
        <v>1222</v>
      </c>
      <c r="G229" s="31">
        <v>15000</v>
      </c>
      <c r="H229" s="31">
        <v>7800</v>
      </c>
      <c r="I229" s="94">
        <f t="shared" si="20"/>
        <v>0.52</v>
      </c>
    </row>
    <row r="230" spans="2:9" x14ac:dyDescent="0.25">
      <c r="B230" s="17">
        <v>30738</v>
      </c>
      <c r="C230" s="51" t="s">
        <v>1193</v>
      </c>
      <c r="D230" s="88"/>
      <c r="E230" s="56">
        <v>43118</v>
      </c>
      <c r="F230" s="93" t="s">
        <v>1219</v>
      </c>
      <c r="G230" s="31">
        <v>15000</v>
      </c>
      <c r="H230" s="31">
        <v>12150</v>
      </c>
      <c r="I230" s="94">
        <f t="shared" si="20"/>
        <v>0.81</v>
      </c>
    </row>
    <row r="231" spans="2:9" x14ac:dyDescent="0.25">
      <c r="B231" s="17">
        <v>30039</v>
      </c>
      <c r="C231" s="51" t="s">
        <v>1185</v>
      </c>
      <c r="D231" s="88"/>
      <c r="E231" s="56">
        <v>43248</v>
      </c>
      <c r="F231" s="93" t="s">
        <v>1218</v>
      </c>
      <c r="G231" s="31">
        <v>3000</v>
      </c>
      <c r="H231" s="31">
        <v>2100</v>
      </c>
      <c r="I231" s="94">
        <f t="shared" si="20"/>
        <v>0.7</v>
      </c>
    </row>
    <row r="232" spans="2:9" x14ac:dyDescent="0.25">
      <c r="B232" s="17">
        <v>30193</v>
      </c>
      <c r="C232" s="51" t="s">
        <v>1197</v>
      </c>
      <c r="D232" s="88"/>
      <c r="E232" s="56">
        <v>43332</v>
      </c>
      <c r="F232" s="93" t="s">
        <v>1222</v>
      </c>
      <c r="G232" s="31">
        <v>15000</v>
      </c>
      <c r="H232" s="31">
        <v>14700</v>
      </c>
      <c r="I232" s="94">
        <f t="shared" si="20"/>
        <v>0.98</v>
      </c>
    </row>
    <row r="233" spans="2:9" x14ac:dyDescent="0.25">
      <c r="B233" s="17">
        <v>30876</v>
      </c>
      <c r="C233" s="51" t="s">
        <v>1193</v>
      </c>
      <c r="D233" s="88"/>
      <c r="E233" s="56">
        <v>43179</v>
      </c>
      <c r="F233" s="93" t="s">
        <v>1224</v>
      </c>
      <c r="G233" s="31">
        <v>8000</v>
      </c>
      <c r="H233" s="31">
        <v>4480</v>
      </c>
      <c r="I233" s="94">
        <f t="shared" si="20"/>
        <v>0.56000000000000005</v>
      </c>
    </row>
    <row r="234" spans="2:9" x14ac:dyDescent="0.25">
      <c r="B234" s="17">
        <v>30109</v>
      </c>
      <c r="C234" s="51" t="s">
        <v>1185</v>
      </c>
      <c r="D234" s="88"/>
      <c r="E234" s="56">
        <v>43281</v>
      </c>
      <c r="F234" s="93" t="s">
        <v>1224</v>
      </c>
      <c r="G234" s="31">
        <v>30000</v>
      </c>
      <c r="H234" s="31">
        <v>22500</v>
      </c>
      <c r="I234" s="94">
        <f t="shared" si="20"/>
        <v>0.75</v>
      </c>
    </row>
    <row r="235" spans="2:9" x14ac:dyDescent="0.25">
      <c r="B235" s="17">
        <v>30631</v>
      </c>
      <c r="C235" s="51" t="s">
        <v>1199</v>
      </c>
      <c r="D235" s="88"/>
      <c r="E235" s="56">
        <v>43255</v>
      </c>
      <c r="F235" s="93" t="s">
        <v>1218</v>
      </c>
      <c r="G235" s="31">
        <v>3000</v>
      </c>
      <c r="H235" s="31">
        <v>2160</v>
      </c>
      <c r="I235" s="94">
        <f t="shared" si="20"/>
        <v>0.72</v>
      </c>
    </row>
    <row r="236" spans="2:9" x14ac:dyDescent="0.25">
      <c r="B236" s="17">
        <v>30800</v>
      </c>
      <c r="C236" s="51" t="s">
        <v>1197</v>
      </c>
      <c r="D236" s="88"/>
      <c r="E236" s="56">
        <v>43281</v>
      </c>
      <c r="F236" s="93" t="s">
        <v>1224</v>
      </c>
      <c r="G236" s="31">
        <v>3000</v>
      </c>
      <c r="H236" s="31">
        <v>1800</v>
      </c>
      <c r="I236" s="94">
        <f t="shared" si="20"/>
        <v>0.6</v>
      </c>
    </row>
    <row r="237" spans="2:9" x14ac:dyDescent="0.25">
      <c r="B237" s="17">
        <v>30070</v>
      </c>
      <c r="C237" s="51" t="s">
        <v>1193</v>
      </c>
      <c r="D237" s="88"/>
      <c r="E237" s="56">
        <v>43116</v>
      </c>
      <c r="F237" s="93" t="s">
        <v>980</v>
      </c>
      <c r="G237" s="31">
        <v>3000</v>
      </c>
      <c r="H237" s="31">
        <v>2040</v>
      </c>
      <c r="I237" s="94">
        <f t="shared" si="20"/>
        <v>0.68</v>
      </c>
    </row>
    <row r="238" spans="2:9" x14ac:dyDescent="0.25">
      <c r="B238" s="17">
        <v>30297</v>
      </c>
      <c r="C238" s="51" t="s">
        <v>1197</v>
      </c>
      <c r="D238" s="88"/>
      <c r="E238" s="56">
        <v>43193</v>
      </c>
      <c r="F238" s="93" t="s">
        <v>1223</v>
      </c>
      <c r="G238" s="31">
        <v>20000</v>
      </c>
      <c r="H238" s="31">
        <v>12800</v>
      </c>
      <c r="I238" s="94">
        <f t="shared" si="20"/>
        <v>0.64</v>
      </c>
    </row>
    <row r="239" spans="2:9" x14ac:dyDescent="0.25">
      <c r="B239" s="17">
        <v>30142</v>
      </c>
      <c r="C239" s="51" t="s">
        <v>1199</v>
      </c>
      <c r="D239" s="88"/>
      <c r="E239" s="56">
        <v>43237</v>
      </c>
      <c r="F239" s="93" t="s">
        <v>1219</v>
      </c>
      <c r="G239" s="31">
        <v>30000</v>
      </c>
      <c r="H239" s="31">
        <v>27600</v>
      </c>
      <c r="I239" s="94">
        <f t="shared" si="20"/>
        <v>0.92</v>
      </c>
    </row>
    <row r="240" spans="2:9" x14ac:dyDescent="0.25">
      <c r="B240" s="17">
        <v>30424</v>
      </c>
      <c r="C240" s="51" t="s">
        <v>1185</v>
      </c>
      <c r="D240" s="88"/>
      <c r="E240" s="56">
        <v>43202</v>
      </c>
      <c r="F240" s="93" t="s">
        <v>1223</v>
      </c>
      <c r="G240" s="31">
        <v>8000</v>
      </c>
      <c r="H240" s="31">
        <v>4080</v>
      </c>
      <c r="I240" s="94">
        <f t="shared" si="20"/>
        <v>0.51</v>
      </c>
    </row>
    <row r="241" spans="2:9" x14ac:dyDescent="0.25">
      <c r="B241" s="17">
        <v>30401</v>
      </c>
      <c r="C241" s="51" t="s">
        <v>1189</v>
      </c>
      <c r="D241" s="88"/>
      <c r="E241" s="56">
        <v>43252</v>
      </c>
      <c r="F241" s="93" t="s">
        <v>1219</v>
      </c>
      <c r="G241" s="31">
        <v>30000</v>
      </c>
      <c r="H241" s="31">
        <v>29100</v>
      </c>
      <c r="I241" s="94">
        <f t="shared" si="20"/>
        <v>0.97</v>
      </c>
    </row>
    <row r="242" spans="2:9" x14ac:dyDescent="0.25">
      <c r="B242" s="17">
        <v>30509</v>
      </c>
      <c r="C242" s="51" t="s">
        <v>1185</v>
      </c>
      <c r="D242" s="88"/>
      <c r="E242" s="56">
        <v>43189</v>
      </c>
      <c r="F242" s="93" t="s">
        <v>1222</v>
      </c>
      <c r="G242" s="31">
        <v>15000</v>
      </c>
      <c r="H242" s="31">
        <v>9900</v>
      </c>
      <c r="I242" s="94">
        <f t="shared" si="20"/>
        <v>0.66</v>
      </c>
    </row>
    <row r="243" spans="2:9" x14ac:dyDescent="0.25">
      <c r="B243" s="17">
        <v>30502</v>
      </c>
      <c r="C243" s="51" t="s">
        <v>1197</v>
      </c>
      <c r="D243" s="88"/>
      <c r="E243" s="56">
        <v>43127</v>
      </c>
      <c r="F243" s="93" t="s">
        <v>1221</v>
      </c>
      <c r="G243" s="31">
        <v>8000</v>
      </c>
      <c r="H243" s="31">
        <v>6480</v>
      </c>
      <c r="I243" s="94">
        <f t="shared" si="20"/>
        <v>0.81</v>
      </c>
    </row>
    <row r="244" spans="2:9" x14ac:dyDescent="0.25">
      <c r="B244" s="17">
        <v>30690</v>
      </c>
      <c r="C244" s="51" t="s">
        <v>1198</v>
      </c>
      <c r="D244" s="88"/>
      <c r="E244" s="56">
        <v>43184</v>
      </c>
      <c r="F244" s="93" t="s">
        <v>1218</v>
      </c>
      <c r="G244" s="31">
        <v>1000</v>
      </c>
      <c r="H244" s="31">
        <v>780</v>
      </c>
      <c r="I244" s="94">
        <f t="shared" si="20"/>
        <v>0.78</v>
      </c>
    </row>
    <row r="245" spans="2:9" x14ac:dyDescent="0.25">
      <c r="B245" s="17">
        <v>30621</v>
      </c>
      <c r="C245" s="51" t="s">
        <v>1185</v>
      </c>
      <c r="D245" s="88"/>
      <c r="E245" s="56">
        <v>43313</v>
      </c>
      <c r="F245" s="93" t="s">
        <v>980</v>
      </c>
      <c r="G245" s="31">
        <v>1000</v>
      </c>
      <c r="H245" s="31">
        <v>730</v>
      </c>
      <c r="I245" s="94">
        <f t="shared" si="20"/>
        <v>0.73</v>
      </c>
    </row>
    <row r="246" spans="2:9" x14ac:dyDescent="0.25">
      <c r="B246" s="17">
        <v>30500</v>
      </c>
      <c r="C246" s="51" t="s">
        <v>1185</v>
      </c>
      <c r="D246" s="88"/>
      <c r="E246" s="56">
        <v>43258</v>
      </c>
      <c r="F246" s="93" t="s">
        <v>976</v>
      </c>
      <c r="G246" s="31">
        <v>10000</v>
      </c>
      <c r="H246" s="31">
        <v>9000</v>
      </c>
      <c r="I246" s="94">
        <f t="shared" si="20"/>
        <v>0.9</v>
      </c>
    </row>
    <row r="247" spans="2:9" x14ac:dyDescent="0.25">
      <c r="B247" s="17">
        <v>30682</v>
      </c>
      <c r="C247" s="51" t="s">
        <v>1198</v>
      </c>
      <c r="D247" s="88"/>
      <c r="E247" s="56">
        <v>43210</v>
      </c>
      <c r="F247" s="93" t="s">
        <v>980</v>
      </c>
      <c r="G247" s="31">
        <v>7000</v>
      </c>
      <c r="H247" s="31">
        <v>3990</v>
      </c>
      <c r="I247" s="94">
        <f t="shared" si="20"/>
        <v>0.56999999999999995</v>
      </c>
    </row>
    <row r="248" spans="2:9" x14ac:dyDescent="0.25">
      <c r="B248" s="17">
        <v>30422</v>
      </c>
      <c r="C248" s="51" t="s">
        <v>1189</v>
      </c>
      <c r="D248" s="88"/>
      <c r="E248" s="56">
        <v>43144</v>
      </c>
      <c r="F248" s="93" t="s">
        <v>1220</v>
      </c>
      <c r="G248" s="31">
        <v>30000</v>
      </c>
      <c r="H248" s="31">
        <v>22800</v>
      </c>
      <c r="I248" s="94">
        <f t="shared" si="20"/>
        <v>0.76</v>
      </c>
    </row>
    <row r="249" spans="2:9" x14ac:dyDescent="0.25">
      <c r="B249" s="17">
        <v>30830</v>
      </c>
      <c r="C249" s="51" t="s">
        <v>1198</v>
      </c>
      <c r="D249" s="88"/>
      <c r="E249" s="56">
        <v>43186</v>
      </c>
      <c r="F249" s="93" t="s">
        <v>1220</v>
      </c>
      <c r="G249" s="31">
        <v>1000</v>
      </c>
      <c r="H249" s="31">
        <v>510</v>
      </c>
      <c r="I249" s="94">
        <f t="shared" si="20"/>
        <v>0.51</v>
      </c>
    </row>
    <row r="250" spans="2:9" x14ac:dyDescent="0.25">
      <c r="B250" s="17">
        <v>30827</v>
      </c>
      <c r="C250" s="51" t="s">
        <v>1197</v>
      </c>
      <c r="D250" s="88"/>
      <c r="E250" s="56">
        <v>43269</v>
      </c>
      <c r="F250" s="93" t="s">
        <v>1223</v>
      </c>
      <c r="G250" s="31">
        <v>8000</v>
      </c>
      <c r="H250" s="31">
        <v>4800</v>
      </c>
      <c r="I250" s="94">
        <f t="shared" si="20"/>
        <v>0.6</v>
      </c>
    </row>
    <row r="251" spans="2:9" x14ac:dyDescent="0.25">
      <c r="B251" s="17">
        <v>30529</v>
      </c>
      <c r="C251" s="51" t="s">
        <v>1199</v>
      </c>
      <c r="D251" s="88"/>
      <c r="E251" s="56">
        <v>43222</v>
      </c>
      <c r="F251" s="93" t="s">
        <v>1218</v>
      </c>
      <c r="G251" s="31">
        <v>7000</v>
      </c>
      <c r="H251" s="31">
        <v>4620</v>
      </c>
      <c r="I251" s="94">
        <f t="shared" si="20"/>
        <v>0.66</v>
      </c>
    </row>
    <row r="252" spans="2:9" x14ac:dyDescent="0.25">
      <c r="B252" s="17">
        <v>30282</v>
      </c>
      <c r="C252" s="51" t="s">
        <v>1198</v>
      </c>
      <c r="D252" s="88"/>
      <c r="E252" s="56">
        <v>43228</v>
      </c>
      <c r="F252" s="93" t="s">
        <v>1223</v>
      </c>
      <c r="G252" s="31">
        <v>1000</v>
      </c>
      <c r="H252" s="31">
        <v>720</v>
      </c>
      <c r="I252" s="94">
        <f t="shared" si="20"/>
        <v>0.72</v>
      </c>
    </row>
    <row r="253" spans="2:9" x14ac:dyDescent="0.25">
      <c r="B253" s="17">
        <v>30297</v>
      </c>
      <c r="C253" s="51" t="s">
        <v>1197</v>
      </c>
      <c r="D253" s="88"/>
      <c r="E253" s="56">
        <v>43300</v>
      </c>
      <c r="F253" s="93" t="s">
        <v>1222</v>
      </c>
      <c r="G253" s="31">
        <v>30000</v>
      </c>
      <c r="H253" s="31">
        <v>15600</v>
      </c>
      <c r="I253" s="94">
        <f t="shared" si="20"/>
        <v>0.52</v>
      </c>
    </row>
    <row r="254" spans="2:9" x14ac:dyDescent="0.25">
      <c r="B254" s="17">
        <v>30719</v>
      </c>
      <c r="C254" s="51" t="s">
        <v>1198</v>
      </c>
      <c r="D254" s="88"/>
      <c r="E254" s="56">
        <v>43217</v>
      </c>
      <c r="F254" s="93" t="s">
        <v>976</v>
      </c>
      <c r="G254" s="31">
        <v>5000</v>
      </c>
      <c r="H254" s="31">
        <v>4700</v>
      </c>
      <c r="I254" s="94">
        <f t="shared" si="20"/>
        <v>0.94</v>
      </c>
    </row>
    <row r="255" spans="2:9" x14ac:dyDescent="0.25">
      <c r="B255" s="17">
        <v>30697</v>
      </c>
      <c r="C255" s="51" t="s">
        <v>1199</v>
      </c>
      <c r="D255" s="88"/>
      <c r="E255" s="56">
        <v>43298</v>
      </c>
      <c r="F255" s="93" t="s">
        <v>1224</v>
      </c>
      <c r="G255" s="31">
        <v>7000</v>
      </c>
      <c r="H255" s="31">
        <v>6930</v>
      </c>
      <c r="I255" s="94">
        <f t="shared" si="20"/>
        <v>0.99</v>
      </c>
    </row>
    <row r="256" spans="2:9" x14ac:dyDescent="0.25">
      <c r="B256" s="17">
        <v>30284</v>
      </c>
      <c r="C256" s="51" t="s">
        <v>1189</v>
      </c>
      <c r="D256" s="88"/>
      <c r="E256" s="56">
        <v>43203</v>
      </c>
      <c r="F256" s="93" t="s">
        <v>1223</v>
      </c>
      <c r="G256" s="31">
        <v>30000</v>
      </c>
      <c r="H256" s="31">
        <v>24300</v>
      </c>
      <c r="I256" s="94">
        <f t="shared" si="20"/>
        <v>0.81</v>
      </c>
    </row>
    <row r="257" spans="2:9" x14ac:dyDescent="0.25">
      <c r="B257" s="17">
        <v>30239</v>
      </c>
      <c r="C257" s="51" t="s">
        <v>1189</v>
      </c>
      <c r="D257" s="88"/>
      <c r="E257" s="56">
        <v>43247</v>
      </c>
      <c r="F257" s="93" t="s">
        <v>1221</v>
      </c>
      <c r="G257" s="31">
        <v>2000</v>
      </c>
      <c r="H257" s="31">
        <v>1820</v>
      </c>
      <c r="I257" s="94">
        <f t="shared" si="20"/>
        <v>0.91</v>
      </c>
    </row>
    <row r="258" spans="2:9" x14ac:dyDescent="0.25">
      <c r="B258" s="17">
        <v>30081</v>
      </c>
      <c r="C258" s="51" t="s">
        <v>1193</v>
      </c>
      <c r="D258" s="88"/>
      <c r="E258" s="56">
        <v>43178</v>
      </c>
      <c r="F258" s="93" t="s">
        <v>1219</v>
      </c>
      <c r="G258" s="31">
        <v>1000</v>
      </c>
      <c r="H258" s="31">
        <v>910</v>
      </c>
      <c r="I258" s="94">
        <f t="shared" si="20"/>
        <v>0.91</v>
      </c>
    </row>
    <row r="259" spans="2:9" x14ac:dyDescent="0.25">
      <c r="B259" s="17">
        <v>30520</v>
      </c>
      <c r="C259" s="51" t="s">
        <v>1189</v>
      </c>
      <c r="D259" s="88"/>
      <c r="E259" s="56">
        <v>43103</v>
      </c>
      <c r="F259" s="93" t="s">
        <v>980</v>
      </c>
      <c r="G259" s="31">
        <v>1000</v>
      </c>
      <c r="H259" s="31">
        <v>520</v>
      </c>
      <c r="I259" s="94">
        <f t="shared" si="20"/>
        <v>0.52</v>
      </c>
    </row>
    <row r="260" spans="2:9" x14ac:dyDescent="0.25">
      <c r="B260" s="17">
        <v>30532</v>
      </c>
      <c r="C260" s="51" t="s">
        <v>1198</v>
      </c>
      <c r="D260" s="88"/>
      <c r="E260" s="56">
        <v>43154</v>
      </c>
      <c r="F260" s="93" t="s">
        <v>1218</v>
      </c>
      <c r="G260" s="31">
        <v>5000</v>
      </c>
      <c r="H260" s="31">
        <v>3250</v>
      </c>
      <c r="I260" s="94">
        <f t="shared" si="20"/>
        <v>0.65</v>
      </c>
    </row>
    <row r="261" spans="2:9" x14ac:dyDescent="0.25">
      <c r="B261" s="17">
        <v>30871</v>
      </c>
      <c r="C261" s="51" t="s">
        <v>1185</v>
      </c>
      <c r="D261" s="88"/>
      <c r="E261" s="56">
        <v>43214</v>
      </c>
      <c r="F261" s="93" t="s">
        <v>980</v>
      </c>
      <c r="G261" s="31">
        <v>30000</v>
      </c>
      <c r="H261" s="31">
        <v>16800</v>
      </c>
      <c r="I261" s="94">
        <f t="shared" si="20"/>
        <v>0.56000000000000005</v>
      </c>
    </row>
    <row r="262" spans="2:9" x14ac:dyDescent="0.25">
      <c r="B262" s="17">
        <v>30682</v>
      </c>
      <c r="C262" s="51" t="s">
        <v>1189</v>
      </c>
      <c r="D262" s="88"/>
      <c r="E262" s="56">
        <v>43271</v>
      </c>
      <c r="F262" s="93" t="s">
        <v>1224</v>
      </c>
      <c r="G262" s="31">
        <v>5000</v>
      </c>
      <c r="H262" s="31">
        <v>3800</v>
      </c>
      <c r="I262" s="94">
        <f t="shared" si="20"/>
        <v>0.76</v>
      </c>
    </row>
    <row r="263" spans="2:9" x14ac:dyDescent="0.25">
      <c r="B263" s="17">
        <v>30717</v>
      </c>
      <c r="C263" s="51" t="s">
        <v>1197</v>
      </c>
      <c r="D263" s="88"/>
      <c r="E263" s="56">
        <v>43321</v>
      </c>
      <c r="F263" s="93" t="s">
        <v>1195</v>
      </c>
      <c r="G263" s="31">
        <v>5000</v>
      </c>
      <c r="H263" s="31">
        <v>3250</v>
      </c>
      <c r="I263" s="94">
        <f t="shared" si="20"/>
        <v>0.65</v>
      </c>
    </row>
    <row r="264" spans="2:9" x14ac:dyDescent="0.25">
      <c r="B264" s="17">
        <v>30880</v>
      </c>
      <c r="C264" s="51" t="s">
        <v>1199</v>
      </c>
      <c r="D264" s="88"/>
      <c r="E264" s="56">
        <v>43248</v>
      </c>
      <c r="F264" s="93" t="s">
        <v>1221</v>
      </c>
      <c r="G264" s="31">
        <v>30000</v>
      </c>
      <c r="H264" s="31">
        <v>25500</v>
      </c>
      <c r="I264" s="94">
        <f t="shared" si="20"/>
        <v>0.85</v>
      </c>
    </row>
    <row r="265" spans="2:9" x14ac:dyDescent="0.25">
      <c r="B265" s="17">
        <v>30104</v>
      </c>
      <c r="C265" s="51" t="s">
        <v>1198</v>
      </c>
      <c r="D265" s="88"/>
      <c r="E265" s="56">
        <v>43310</v>
      </c>
      <c r="F265" s="93" t="s">
        <v>1222</v>
      </c>
      <c r="G265" s="31">
        <v>15000</v>
      </c>
      <c r="H265" s="31">
        <v>11400</v>
      </c>
      <c r="I265" s="94">
        <f t="shared" si="20"/>
        <v>0.76</v>
      </c>
    </row>
    <row r="266" spans="2:9" x14ac:dyDescent="0.25">
      <c r="B266" s="17">
        <v>30167</v>
      </c>
      <c r="C266" s="51" t="s">
        <v>1197</v>
      </c>
      <c r="D266" s="88"/>
      <c r="E266" s="56">
        <v>43284</v>
      </c>
      <c r="F266" s="93" t="s">
        <v>980</v>
      </c>
      <c r="G266" s="31">
        <v>5000</v>
      </c>
      <c r="H266" s="31">
        <v>4900</v>
      </c>
      <c r="I266" s="94">
        <f t="shared" si="20"/>
        <v>0.98</v>
      </c>
    </row>
    <row r="267" spans="2:9" x14ac:dyDescent="0.25">
      <c r="B267" s="17">
        <v>30289</v>
      </c>
      <c r="C267" s="51" t="s">
        <v>1189</v>
      </c>
      <c r="D267" s="88"/>
      <c r="E267" s="56">
        <v>43330</v>
      </c>
      <c r="F267" s="93" t="s">
        <v>1221</v>
      </c>
      <c r="G267" s="31">
        <v>8000</v>
      </c>
      <c r="H267" s="31">
        <v>4720</v>
      </c>
      <c r="I267" s="94">
        <f t="shared" si="20"/>
        <v>0.59</v>
      </c>
    </row>
    <row r="268" spans="2:9" x14ac:dyDescent="0.25">
      <c r="B268" s="17">
        <v>30057</v>
      </c>
      <c r="C268" s="51" t="s">
        <v>1198</v>
      </c>
      <c r="D268" s="88"/>
      <c r="E268" s="56">
        <v>43276</v>
      </c>
      <c r="F268" s="93" t="s">
        <v>1224</v>
      </c>
      <c r="G268" s="31">
        <v>8000</v>
      </c>
      <c r="H268" s="31">
        <v>5120</v>
      </c>
      <c r="I268" s="94">
        <f t="shared" si="20"/>
        <v>0.64</v>
      </c>
    </row>
    <row r="269" spans="2:9" x14ac:dyDescent="0.25">
      <c r="B269" s="17">
        <v>30521</v>
      </c>
      <c r="C269" s="51" t="s">
        <v>1185</v>
      </c>
      <c r="D269" s="88"/>
      <c r="E269" s="56">
        <v>43112</v>
      </c>
      <c r="F269" s="93" t="s">
        <v>1220</v>
      </c>
      <c r="G269" s="31">
        <v>2000</v>
      </c>
      <c r="H269" s="31">
        <v>1720</v>
      </c>
      <c r="I269" s="94">
        <f t="shared" si="20"/>
        <v>0.86</v>
      </c>
    </row>
    <row r="270" spans="2:9" x14ac:dyDescent="0.25">
      <c r="B270" s="17">
        <v>30215</v>
      </c>
      <c r="C270" s="51" t="s">
        <v>1199</v>
      </c>
      <c r="D270" s="88"/>
      <c r="E270" s="56">
        <v>43241</v>
      </c>
      <c r="F270" s="93" t="s">
        <v>1222</v>
      </c>
      <c r="G270" s="31">
        <v>1000</v>
      </c>
      <c r="H270" s="31">
        <v>810</v>
      </c>
      <c r="I270" s="94">
        <f t="shared" si="20"/>
        <v>0.81</v>
      </c>
    </row>
    <row r="271" spans="2:9" x14ac:dyDescent="0.25">
      <c r="B271" s="17">
        <v>30274</v>
      </c>
      <c r="C271" s="51" t="s">
        <v>1193</v>
      </c>
      <c r="D271" s="88"/>
      <c r="E271" s="56">
        <v>43149</v>
      </c>
      <c r="F271" s="93" t="s">
        <v>1221</v>
      </c>
      <c r="G271" s="31">
        <v>30000</v>
      </c>
      <c r="H271" s="31">
        <v>16500</v>
      </c>
      <c r="I271" s="94">
        <f t="shared" si="20"/>
        <v>0.55000000000000004</v>
      </c>
    </row>
    <row r="272" spans="2:9" x14ac:dyDescent="0.25">
      <c r="B272" s="17">
        <v>30849</v>
      </c>
      <c r="C272" s="51" t="s">
        <v>1189</v>
      </c>
      <c r="D272" s="88"/>
      <c r="E272" s="56">
        <v>43314</v>
      </c>
      <c r="F272" s="93" t="s">
        <v>976</v>
      </c>
      <c r="G272" s="31">
        <v>8000</v>
      </c>
      <c r="H272" s="31">
        <v>4560</v>
      </c>
      <c r="I272" s="94">
        <f t="shared" si="20"/>
        <v>0.56999999999999995</v>
      </c>
    </row>
    <row r="273" spans="2:7" ht="12.75" thickBot="1" x14ac:dyDescent="0.3"/>
    <row r="274" spans="2:7" ht="12.75" thickBot="1" x14ac:dyDescent="0.3">
      <c r="B274" s="6" t="s">
        <v>1208</v>
      </c>
      <c r="F274" s="139">
        <f>SUM(H227:H272)</f>
        <v>379650</v>
      </c>
      <c r="G274" s="5" t="s">
        <v>1209</v>
      </c>
    </row>
    <row r="275" spans="2:7" ht="6" customHeight="1" thickBot="1" x14ac:dyDescent="0.3"/>
    <row r="276" spans="2:7" ht="12.75" thickBot="1" x14ac:dyDescent="0.3">
      <c r="B276" s="6" t="s">
        <v>1210</v>
      </c>
      <c r="F276" s="139">
        <f>SUM(G227:G272)</f>
        <v>525000</v>
      </c>
      <c r="G276" s="5" t="s">
        <v>1209</v>
      </c>
    </row>
    <row r="277" spans="2:7" ht="6" customHeight="1" thickBot="1" x14ac:dyDescent="0.3"/>
    <row r="278" spans="2:7" ht="12.75" thickBot="1" x14ac:dyDescent="0.3">
      <c r="B278" s="6" t="s">
        <v>1211</v>
      </c>
      <c r="F278" s="96">
        <f>F274/F276</f>
        <v>0.7231428571428572</v>
      </c>
    </row>
    <row r="281" spans="2:7" x14ac:dyDescent="0.25">
      <c r="B281" s="23" t="s">
        <v>1212</v>
      </c>
    </row>
    <row r="283" spans="2:7" ht="36" x14ac:dyDescent="0.25">
      <c r="B283" s="167" t="s">
        <v>1181</v>
      </c>
      <c r="C283" s="168"/>
      <c r="D283" s="84" t="s">
        <v>1205</v>
      </c>
      <c r="E283" s="84" t="s">
        <v>1206</v>
      </c>
      <c r="F283" s="22" t="s">
        <v>1207</v>
      </c>
    </row>
    <row r="284" spans="2:7" x14ac:dyDescent="0.25">
      <c r="B284" s="149" t="s">
        <v>1185</v>
      </c>
      <c r="C284" s="150"/>
      <c r="D284" s="31">
        <f t="shared" ref="D284:D289" si="21">SUMIFS($G$227:$G$272,$C$227:$C$272,$B284)</f>
        <v>99000</v>
      </c>
      <c r="E284" s="31">
        <f t="shared" ref="E284:E289" si="22">SUMIFS($H$227:$H$272,$C$227:$C$272,$B284)</f>
        <v>66830</v>
      </c>
      <c r="F284" s="94">
        <f t="shared" ref="F284:F289" si="23">IFERROR(E284/D284,0)</f>
        <v>0.67505050505050501</v>
      </c>
    </row>
    <row r="285" spans="2:7" x14ac:dyDescent="0.25">
      <c r="B285" s="149" t="s">
        <v>1189</v>
      </c>
      <c r="C285" s="150"/>
      <c r="D285" s="31">
        <f t="shared" si="21"/>
        <v>119000</v>
      </c>
      <c r="E285" s="31">
        <f t="shared" si="22"/>
        <v>96520</v>
      </c>
      <c r="F285" s="94">
        <f t="shared" si="23"/>
        <v>0.81109243697478994</v>
      </c>
    </row>
    <row r="286" spans="2:7" x14ac:dyDescent="0.25">
      <c r="B286" s="149" t="s">
        <v>1193</v>
      </c>
      <c r="C286" s="150"/>
      <c r="D286" s="31">
        <f t="shared" si="21"/>
        <v>57000</v>
      </c>
      <c r="E286" s="31">
        <f t="shared" si="22"/>
        <v>36080</v>
      </c>
      <c r="F286" s="94">
        <f t="shared" si="23"/>
        <v>0.63298245614035087</v>
      </c>
    </row>
    <row r="287" spans="2:7" x14ac:dyDescent="0.25">
      <c r="B287" s="149" t="s">
        <v>1197</v>
      </c>
      <c r="C287" s="150"/>
      <c r="D287" s="31">
        <f t="shared" si="21"/>
        <v>114000</v>
      </c>
      <c r="E287" s="31">
        <f t="shared" si="22"/>
        <v>74330</v>
      </c>
      <c r="F287" s="94">
        <f t="shared" si="23"/>
        <v>0.65201754385964916</v>
      </c>
    </row>
    <row r="288" spans="2:7" x14ac:dyDescent="0.25">
      <c r="B288" s="149" t="s">
        <v>1198</v>
      </c>
      <c r="C288" s="150"/>
      <c r="D288" s="31">
        <f t="shared" si="21"/>
        <v>43000</v>
      </c>
      <c r="E288" s="31">
        <f t="shared" si="22"/>
        <v>30470</v>
      </c>
      <c r="F288" s="94">
        <f t="shared" si="23"/>
        <v>0.7086046511627907</v>
      </c>
    </row>
    <row r="289" spans="2:6" x14ac:dyDescent="0.25">
      <c r="B289" s="149" t="s">
        <v>1199</v>
      </c>
      <c r="C289" s="150"/>
      <c r="D289" s="31">
        <f t="shared" si="21"/>
        <v>93000</v>
      </c>
      <c r="E289" s="31">
        <f t="shared" si="22"/>
        <v>75420</v>
      </c>
      <c r="F289" s="94">
        <f t="shared" si="23"/>
        <v>0.81096774193548382</v>
      </c>
    </row>
    <row r="291" spans="2:6" x14ac:dyDescent="0.25">
      <c r="C291" s="6" t="s">
        <v>1213</v>
      </c>
      <c r="D291" s="140">
        <f>SUM(D284:D290)</f>
        <v>525000</v>
      </c>
      <c r="E291" s="140">
        <f>SUM(E284:E290)</f>
        <v>379650</v>
      </c>
      <c r="F291" s="97">
        <f>IFERROR(E291/D291,0)</f>
        <v>0.7231428571428572</v>
      </c>
    </row>
    <row r="293" spans="2:6" x14ac:dyDescent="0.25">
      <c r="B293" s="23" t="s">
        <v>1215</v>
      </c>
    </row>
    <row r="295" spans="2:6" ht="36" x14ac:dyDescent="0.25">
      <c r="B295" s="167" t="s">
        <v>1214</v>
      </c>
      <c r="C295" s="168"/>
      <c r="D295" s="84" t="s">
        <v>1205</v>
      </c>
      <c r="E295" s="84" t="s">
        <v>1206</v>
      </c>
      <c r="F295" s="22" t="s">
        <v>1207</v>
      </c>
    </row>
    <row r="296" spans="2:6" x14ac:dyDescent="0.25">
      <c r="B296" s="179">
        <v>1000</v>
      </c>
      <c r="C296" s="180"/>
      <c r="D296" s="31">
        <f>SUMIFS($G$227:$G$272,$G$227:$G$272,$B296)</f>
        <v>7000</v>
      </c>
      <c r="E296" s="31">
        <f>SUMIFS($H$227:$H$272,$G$227:$G$272,$B296)</f>
        <v>4980</v>
      </c>
      <c r="F296" s="94">
        <f t="shared" ref="F296:F304" si="24">IFERROR(E296/D296,0)</f>
        <v>0.71142857142857141</v>
      </c>
    </row>
    <row r="297" spans="2:6" x14ac:dyDescent="0.25">
      <c r="B297" s="179">
        <v>2000</v>
      </c>
      <c r="C297" s="180"/>
      <c r="D297" s="31">
        <f t="shared" ref="D297:D305" si="25">SUMIFS($G$227:$G$272,$G$227:$G$272,$B297)</f>
        <v>4000</v>
      </c>
      <c r="E297" s="31">
        <f t="shared" ref="E297:E305" si="26">SUMIFS($H$227:$H$272,$G$227:$G$272,$B297)</f>
        <v>3540</v>
      </c>
      <c r="F297" s="94">
        <f t="shared" si="24"/>
        <v>0.88500000000000001</v>
      </c>
    </row>
    <row r="298" spans="2:6" x14ac:dyDescent="0.25">
      <c r="B298" s="179">
        <v>3000</v>
      </c>
      <c r="C298" s="180"/>
      <c r="D298" s="31">
        <f t="shared" si="25"/>
        <v>12000</v>
      </c>
      <c r="E298" s="31">
        <f t="shared" si="26"/>
        <v>8100</v>
      </c>
      <c r="F298" s="94">
        <f t="shared" si="24"/>
        <v>0.67500000000000004</v>
      </c>
    </row>
    <row r="299" spans="2:6" x14ac:dyDescent="0.25">
      <c r="B299" s="179">
        <v>5000</v>
      </c>
      <c r="C299" s="180"/>
      <c r="D299" s="31">
        <f t="shared" si="25"/>
        <v>30000</v>
      </c>
      <c r="E299" s="31">
        <f t="shared" si="26"/>
        <v>24800</v>
      </c>
      <c r="F299" s="94">
        <f t="shared" si="24"/>
        <v>0.82666666666666666</v>
      </c>
    </row>
    <row r="300" spans="2:6" x14ac:dyDescent="0.25">
      <c r="B300" s="179">
        <v>7000</v>
      </c>
      <c r="C300" s="180"/>
      <c r="D300" s="31">
        <f t="shared" si="25"/>
        <v>21000</v>
      </c>
      <c r="E300" s="31">
        <f t="shared" si="26"/>
        <v>15540</v>
      </c>
      <c r="F300" s="94">
        <f t="shared" si="24"/>
        <v>0.74</v>
      </c>
    </row>
    <row r="301" spans="2:6" x14ac:dyDescent="0.25">
      <c r="B301" s="179">
        <v>10000</v>
      </c>
      <c r="C301" s="180"/>
      <c r="D301" s="31">
        <f t="shared" si="25"/>
        <v>10000</v>
      </c>
      <c r="E301" s="31">
        <f t="shared" si="26"/>
        <v>9000</v>
      </c>
      <c r="F301" s="94">
        <f t="shared" si="24"/>
        <v>0.9</v>
      </c>
    </row>
    <row r="302" spans="2:6" x14ac:dyDescent="0.25">
      <c r="B302" s="179">
        <v>15000</v>
      </c>
      <c r="C302" s="180"/>
      <c r="D302" s="31">
        <f t="shared" si="25"/>
        <v>75000</v>
      </c>
      <c r="E302" s="31">
        <f t="shared" si="26"/>
        <v>55950</v>
      </c>
      <c r="F302" s="94">
        <f t="shared" si="24"/>
        <v>0.746</v>
      </c>
    </row>
    <row r="303" spans="2:6" x14ac:dyDescent="0.25">
      <c r="B303" s="179">
        <v>20000</v>
      </c>
      <c r="C303" s="180"/>
      <c r="D303" s="31">
        <f t="shared" si="25"/>
        <v>40000</v>
      </c>
      <c r="E303" s="31">
        <f t="shared" si="26"/>
        <v>22800</v>
      </c>
      <c r="F303" s="94">
        <f t="shared" si="24"/>
        <v>0.56999999999999995</v>
      </c>
    </row>
    <row r="304" spans="2:6" x14ac:dyDescent="0.25">
      <c r="B304" s="179">
        <v>30000</v>
      </c>
      <c r="C304" s="180"/>
      <c r="D304" s="31">
        <f t="shared" si="25"/>
        <v>270000</v>
      </c>
      <c r="E304" s="31">
        <f t="shared" si="26"/>
        <v>200700</v>
      </c>
      <c r="F304" s="94">
        <f t="shared" si="24"/>
        <v>0.74333333333333329</v>
      </c>
    </row>
    <row r="305" spans="2:6" x14ac:dyDescent="0.25">
      <c r="B305" s="179">
        <v>8000</v>
      </c>
      <c r="C305" s="180"/>
      <c r="D305" s="31">
        <f t="shared" si="25"/>
        <v>56000</v>
      </c>
      <c r="E305" s="31">
        <f t="shared" si="26"/>
        <v>34240</v>
      </c>
      <c r="F305" s="94">
        <f>IFERROR(E305/D305,0)</f>
        <v>0.61142857142857143</v>
      </c>
    </row>
    <row r="307" spans="2:6" x14ac:dyDescent="0.25">
      <c r="D307" s="140">
        <f>SUM(D296:D306)</f>
        <v>525000</v>
      </c>
      <c r="E307" s="140">
        <f>SUM(E296:E306)</f>
        <v>379650</v>
      </c>
      <c r="F307" s="97">
        <f>IFERROR(E307/D307,0)</f>
        <v>0.7231428571428572</v>
      </c>
    </row>
    <row r="309" spans="2:6" x14ac:dyDescent="0.25">
      <c r="B309" s="23" t="s">
        <v>1225</v>
      </c>
    </row>
    <row r="311" spans="2:6" ht="36" x14ac:dyDescent="0.25">
      <c r="B311" s="167" t="s">
        <v>1217</v>
      </c>
      <c r="C311" s="168"/>
      <c r="D311" s="84" t="s">
        <v>1205</v>
      </c>
      <c r="E311" s="84" t="s">
        <v>1206</v>
      </c>
      <c r="F311" s="22" t="s">
        <v>1207</v>
      </c>
    </row>
    <row r="312" spans="2:6" x14ac:dyDescent="0.25">
      <c r="B312" s="171" t="s">
        <v>1218</v>
      </c>
      <c r="C312" s="172"/>
      <c r="D312" s="31">
        <f>SUMIFS($G$227:$G$272,$F$227:$F$272,$B312)</f>
        <v>19000</v>
      </c>
      <c r="E312" s="31">
        <f>SUMIFS($H$227:$H$272,$F$227:$F$272,$B312)</f>
        <v>12910</v>
      </c>
      <c r="F312" s="94">
        <f>IFERROR(E312/D312,0)</f>
        <v>0.67947368421052634</v>
      </c>
    </row>
    <row r="313" spans="2:6" x14ac:dyDescent="0.25">
      <c r="B313" s="171" t="s">
        <v>1219</v>
      </c>
      <c r="C313" s="172"/>
      <c r="D313" s="31">
        <f t="shared" ref="D313:D321" si="27">SUMIFS($G$227:$G$272,$F$227:$F$272,$B313)</f>
        <v>81000</v>
      </c>
      <c r="E313" s="31">
        <f t="shared" ref="E313:E321" si="28">SUMIFS($H$227:$H$272,$F$227:$F$272,$B313)</f>
        <v>74660</v>
      </c>
      <c r="F313" s="94">
        <f t="shared" ref="F313:F320" si="29">IFERROR(E313/D313,0)</f>
        <v>0.92172839506172843</v>
      </c>
    </row>
    <row r="314" spans="2:6" x14ac:dyDescent="0.25">
      <c r="B314" s="171" t="s">
        <v>980</v>
      </c>
      <c r="C314" s="172"/>
      <c r="D314" s="31">
        <f t="shared" si="27"/>
        <v>47000</v>
      </c>
      <c r="E314" s="31">
        <f t="shared" si="28"/>
        <v>28980</v>
      </c>
      <c r="F314" s="94">
        <f t="shared" si="29"/>
        <v>0.6165957446808511</v>
      </c>
    </row>
    <row r="315" spans="2:6" x14ac:dyDescent="0.25">
      <c r="B315" s="171" t="s">
        <v>1220</v>
      </c>
      <c r="C315" s="172"/>
      <c r="D315" s="31">
        <f t="shared" si="27"/>
        <v>53000</v>
      </c>
      <c r="E315" s="31">
        <f t="shared" si="28"/>
        <v>35030</v>
      </c>
      <c r="F315" s="94">
        <f t="shared" si="29"/>
        <v>0.66094339622641507</v>
      </c>
    </row>
    <row r="316" spans="2:6" x14ac:dyDescent="0.25">
      <c r="B316" s="171" t="s">
        <v>976</v>
      </c>
      <c r="C316" s="172"/>
      <c r="D316" s="31">
        <f t="shared" si="27"/>
        <v>23000</v>
      </c>
      <c r="E316" s="31">
        <f t="shared" si="28"/>
        <v>18260</v>
      </c>
      <c r="F316" s="94">
        <f t="shared" si="29"/>
        <v>0.79391304347826086</v>
      </c>
    </row>
    <row r="317" spans="2:6" x14ac:dyDescent="0.25">
      <c r="B317" s="171" t="s">
        <v>1221</v>
      </c>
      <c r="C317" s="172"/>
      <c r="D317" s="31">
        <f t="shared" si="27"/>
        <v>78000</v>
      </c>
      <c r="E317" s="31">
        <f t="shared" si="28"/>
        <v>55020</v>
      </c>
      <c r="F317" s="94">
        <f t="shared" si="29"/>
        <v>0.70538461538461539</v>
      </c>
    </row>
    <row r="318" spans="2:6" x14ac:dyDescent="0.25">
      <c r="B318" s="171" t="s">
        <v>1222</v>
      </c>
      <c r="C318" s="172"/>
      <c r="D318" s="31">
        <f t="shared" si="27"/>
        <v>91000</v>
      </c>
      <c r="E318" s="31">
        <f t="shared" si="28"/>
        <v>60210</v>
      </c>
      <c r="F318" s="94">
        <f t="shared" si="29"/>
        <v>0.66164835164835167</v>
      </c>
    </row>
    <row r="319" spans="2:6" x14ac:dyDescent="0.25">
      <c r="B319" s="171" t="s">
        <v>1223</v>
      </c>
      <c r="C319" s="172"/>
      <c r="D319" s="31">
        <f t="shared" si="27"/>
        <v>67000</v>
      </c>
      <c r="E319" s="31">
        <f t="shared" si="28"/>
        <v>46700</v>
      </c>
      <c r="F319" s="94">
        <f t="shared" si="29"/>
        <v>0.69701492537313436</v>
      </c>
    </row>
    <row r="320" spans="2:6" x14ac:dyDescent="0.25">
      <c r="B320" s="171" t="s">
        <v>1224</v>
      </c>
      <c r="C320" s="172"/>
      <c r="D320" s="31">
        <f t="shared" si="27"/>
        <v>61000</v>
      </c>
      <c r="E320" s="31">
        <f t="shared" si="28"/>
        <v>44630</v>
      </c>
      <c r="F320" s="94">
        <f t="shared" si="29"/>
        <v>0.73163934426229504</v>
      </c>
    </row>
    <row r="321" spans="2:9" x14ac:dyDescent="0.25">
      <c r="B321" s="171" t="s">
        <v>1195</v>
      </c>
      <c r="C321" s="172"/>
      <c r="D321" s="31">
        <f t="shared" si="27"/>
        <v>5000</v>
      </c>
      <c r="E321" s="31">
        <f t="shared" si="28"/>
        <v>3250</v>
      </c>
      <c r="F321" s="94">
        <f>IFERROR(E321/D321,0)</f>
        <v>0.65</v>
      </c>
    </row>
    <row r="323" spans="2:9" x14ac:dyDescent="0.25">
      <c r="D323" s="140">
        <f>SUM(D312:D322)</f>
        <v>525000</v>
      </c>
      <c r="E323" s="140">
        <f>SUM(E312:E322)</f>
        <v>379650</v>
      </c>
      <c r="F323" s="97">
        <f>IFERROR(E323/D323,0)</f>
        <v>0.7231428571428572</v>
      </c>
    </row>
    <row r="325" spans="2:9" x14ac:dyDescent="0.25">
      <c r="B325" s="23" t="s">
        <v>1065</v>
      </c>
    </row>
    <row r="327" spans="2:9" s="65" customFormat="1" ht="36" x14ac:dyDescent="0.25">
      <c r="B327" s="91" t="s">
        <v>1203</v>
      </c>
      <c r="C327" s="167" t="s">
        <v>1181</v>
      </c>
      <c r="D327" s="168"/>
      <c r="E327" s="84" t="s">
        <v>984</v>
      </c>
      <c r="F327" s="84" t="s">
        <v>961</v>
      </c>
      <c r="G327" s="84" t="s">
        <v>1205</v>
      </c>
      <c r="H327" s="84" t="s">
        <v>1206</v>
      </c>
      <c r="I327" s="22" t="s">
        <v>1207</v>
      </c>
    </row>
    <row r="328" spans="2:9" x14ac:dyDescent="0.25">
      <c r="B328" s="17">
        <v>30556</v>
      </c>
      <c r="C328" s="51" t="s">
        <v>1199</v>
      </c>
      <c r="D328" s="88"/>
      <c r="E328" s="56">
        <v>43262</v>
      </c>
      <c r="F328" s="93" t="s">
        <v>1218</v>
      </c>
      <c r="G328" s="31">
        <v>15000</v>
      </c>
      <c r="H328" s="31">
        <v>13350</v>
      </c>
      <c r="I328" s="94">
        <f t="shared" ref="I328:I373" si="30">IFERROR(H328/G328,0)</f>
        <v>0.89</v>
      </c>
    </row>
    <row r="329" spans="2:9" x14ac:dyDescent="0.25">
      <c r="B329" s="17">
        <v>30455</v>
      </c>
      <c r="C329" s="51" t="s">
        <v>1185</v>
      </c>
      <c r="D329" s="88"/>
      <c r="E329" s="56">
        <v>43252</v>
      </c>
      <c r="F329" s="93" t="s">
        <v>1219</v>
      </c>
      <c r="G329" s="31">
        <v>1000</v>
      </c>
      <c r="H329" s="31">
        <v>840</v>
      </c>
      <c r="I329" s="94">
        <f t="shared" si="30"/>
        <v>0.84</v>
      </c>
    </row>
    <row r="330" spans="2:9" x14ac:dyDescent="0.25">
      <c r="B330" s="17">
        <v>30358</v>
      </c>
      <c r="C330" s="51" t="s">
        <v>1199</v>
      </c>
      <c r="D330" s="88"/>
      <c r="E330" s="56">
        <v>43213</v>
      </c>
      <c r="F330" s="93" t="s">
        <v>1219</v>
      </c>
      <c r="G330" s="31">
        <v>15000</v>
      </c>
      <c r="H330" s="31">
        <v>7500</v>
      </c>
      <c r="I330" s="94">
        <f t="shared" si="30"/>
        <v>0.5</v>
      </c>
    </row>
    <row r="331" spans="2:9" x14ac:dyDescent="0.25">
      <c r="B331" s="17">
        <v>30437</v>
      </c>
      <c r="C331" s="51" t="s">
        <v>1197</v>
      </c>
      <c r="D331" s="88"/>
      <c r="E331" s="56">
        <v>43134</v>
      </c>
      <c r="F331" s="93" t="s">
        <v>1220</v>
      </c>
      <c r="G331" s="31">
        <v>30000</v>
      </c>
      <c r="H331" s="31">
        <v>22800</v>
      </c>
      <c r="I331" s="94">
        <f t="shared" si="30"/>
        <v>0.76</v>
      </c>
    </row>
    <row r="332" spans="2:9" x14ac:dyDescent="0.25">
      <c r="B332" s="17">
        <v>30801</v>
      </c>
      <c r="C332" s="51" t="s">
        <v>1199</v>
      </c>
      <c r="D332" s="88"/>
      <c r="E332" s="56">
        <v>43101</v>
      </c>
      <c r="F332" s="93" t="s">
        <v>1221</v>
      </c>
      <c r="G332" s="31">
        <v>7000</v>
      </c>
      <c r="H332" s="31">
        <v>4060</v>
      </c>
      <c r="I332" s="94">
        <f t="shared" si="30"/>
        <v>0.57999999999999996</v>
      </c>
    </row>
    <row r="333" spans="2:9" x14ac:dyDescent="0.25">
      <c r="B333" s="17">
        <v>30372</v>
      </c>
      <c r="C333" s="51" t="s">
        <v>1193</v>
      </c>
      <c r="D333" s="88"/>
      <c r="E333" s="56">
        <v>43148</v>
      </c>
      <c r="F333" s="93" t="s">
        <v>976</v>
      </c>
      <c r="G333" s="31">
        <v>7000</v>
      </c>
      <c r="H333" s="31">
        <v>4410</v>
      </c>
      <c r="I333" s="94">
        <f t="shared" si="30"/>
        <v>0.63</v>
      </c>
    </row>
    <row r="334" spans="2:9" x14ac:dyDescent="0.25">
      <c r="B334" s="17">
        <v>30334</v>
      </c>
      <c r="C334" s="51" t="s">
        <v>1199</v>
      </c>
      <c r="D334" s="88"/>
      <c r="E334" s="56">
        <v>43125</v>
      </c>
      <c r="F334" s="93" t="s">
        <v>1224</v>
      </c>
      <c r="G334" s="31">
        <v>3000</v>
      </c>
      <c r="H334" s="31">
        <v>1530</v>
      </c>
      <c r="I334" s="94">
        <f t="shared" si="30"/>
        <v>0.51</v>
      </c>
    </row>
    <row r="335" spans="2:9" x14ac:dyDescent="0.25">
      <c r="B335" s="17">
        <v>30878</v>
      </c>
      <c r="C335" s="51" t="s">
        <v>1185</v>
      </c>
      <c r="D335" s="88"/>
      <c r="E335" s="56">
        <v>43104</v>
      </c>
      <c r="F335" s="93" t="s">
        <v>1219</v>
      </c>
      <c r="G335" s="31">
        <v>5000</v>
      </c>
      <c r="H335" s="31">
        <v>3850</v>
      </c>
      <c r="I335" s="94">
        <f t="shared" si="30"/>
        <v>0.77</v>
      </c>
    </row>
    <row r="336" spans="2:9" x14ac:dyDescent="0.25">
      <c r="B336" s="17">
        <v>30698</v>
      </c>
      <c r="C336" s="51" t="s">
        <v>1185</v>
      </c>
      <c r="D336" s="88"/>
      <c r="E336" s="56">
        <v>43209</v>
      </c>
      <c r="F336" s="93" t="s">
        <v>1219</v>
      </c>
      <c r="G336" s="31">
        <v>3000</v>
      </c>
      <c r="H336" s="31">
        <v>2940</v>
      </c>
      <c r="I336" s="94">
        <f t="shared" si="30"/>
        <v>0.98</v>
      </c>
    </row>
    <row r="337" spans="2:9" x14ac:dyDescent="0.25">
      <c r="B337" s="17">
        <v>30503</v>
      </c>
      <c r="C337" s="51" t="s">
        <v>1193</v>
      </c>
      <c r="D337" s="88"/>
      <c r="E337" s="56">
        <v>43199</v>
      </c>
      <c r="F337" s="93" t="s">
        <v>1220</v>
      </c>
      <c r="G337" s="31">
        <v>10000</v>
      </c>
      <c r="H337" s="31">
        <v>5400</v>
      </c>
      <c r="I337" s="94">
        <f t="shared" si="30"/>
        <v>0.54</v>
      </c>
    </row>
    <row r="338" spans="2:9" x14ac:dyDescent="0.25">
      <c r="B338" s="17">
        <v>30116</v>
      </c>
      <c r="C338" s="51" t="s">
        <v>1193</v>
      </c>
      <c r="D338" s="88"/>
      <c r="E338" s="56">
        <v>43117</v>
      </c>
      <c r="F338" s="93" t="s">
        <v>1222</v>
      </c>
      <c r="G338" s="31">
        <v>7000</v>
      </c>
      <c r="H338" s="31">
        <v>4200</v>
      </c>
      <c r="I338" s="94">
        <f t="shared" si="30"/>
        <v>0.6</v>
      </c>
    </row>
    <row r="339" spans="2:9" x14ac:dyDescent="0.25">
      <c r="B339" s="17">
        <v>30290</v>
      </c>
      <c r="C339" s="51" t="s">
        <v>1199</v>
      </c>
      <c r="D339" s="88"/>
      <c r="E339" s="56">
        <v>43336</v>
      </c>
      <c r="F339" s="93" t="s">
        <v>1219</v>
      </c>
      <c r="G339" s="31">
        <v>5000</v>
      </c>
      <c r="H339" s="31">
        <v>4950</v>
      </c>
      <c r="I339" s="94">
        <f t="shared" si="30"/>
        <v>0.99</v>
      </c>
    </row>
    <row r="340" spans="2:9" x14ac:dyDescent="0.25">
      <c r="B340" s="17">
        <v>30279</v>
      </c>
      <c r="C340" s="51" t="s">
        <v>1185</v>
      </c>
      <c r="D340" s="88"/>
      <c r="E340" s="56">
        <v>43267</v>
      </c>
      <c r="F340" s="93" t="s">
        <v>1224</v>
      </c>
      <c r="G340" s="31">
        <v>15000</v>
      </c>
      <c r="H340" s="31">
        <v>9150</v>
      </c>
      <c r="I340" s="94">
        <f t="shared" si="30"/>
        <v>0.61</v>
      </c>
    </row>
    <row r="341" spans="2:9" x14ac:dyDescent="0.25">
      <c r="B341" s="17">
        <v>30574</v>
      </c>
      <c r="C341" s="51" t="s">
        <v>1185</v>
      </c>
      <c r="D341" s="88"/>
      <c r="E341" s="56">
        <v>43142</v>
      </c>
      <c r="F341" s="93" t="s">
        <v>1218</v>
      </c>
      <c r="G341" s="31">
        <v>3000</v>
      </c>
      <c r="H341" s="31">
        <v>2070</v>
      </c>
      <c r="I341" s="94">
        <f t="shared" si="30"/>
        <v>0.69</v>
      </c>
    </row>
    <row r="342" spans="2:9" x14ac:dyDescent="0.25">
      <c r="B342" s="17">
        <v>30560</v>
      </c>
      <c r="C342" s="51" t="s">
        <v>1198</v>
      </c>
      <c r="D342" s="88"/>
      <c r="E342" s="56">
        <v>43130</v>
      </c>
      <c r="F342" s="93" t="s">
        <v>976</v>
      </c>
      <c r="G342" s="31">
        <v>30000</v>
      </c>
      <c r="H342" s="31">
        <v>27000</v>
      </c>
      <c r="I342" s="94">
        <f t="shared" si="30"/>
        <v>0.9</v>
      </c>
    </row>
    <row r="343" spans="2:9" x14ac:dyDescent="0.25">
      <c r="B343" s="17">
        <v>30898</v>
      </c>
      <c r="C343" s="51" t="s">
        <v>1199</v>
      </c>
      <c r="D343" s="88"/>
      <c r="E343" s="56">
        <v>43165</v>
      </c>
      <c r="F343" s="93" t="s">
        <v>976</v>
      </c>
      <c r="G343" s="31">
        <v>8000</v>
      </c>
      <c r="H343" s="31">
        <v>4000</v>
      </c>
      <c r="I343" s="94">
        <f t="shared" si="30"/>
        <v>0.5</v>
      </c>
    </row>
    <row r="344" spans="2:9" x14ac:dyDescent="0.25">
      <c r="B344" s="17">
        <v>30866</v>
      </c>
      <c r="C344" s="51" t="s">
        <v>1199</v>
      </c>
      <c r="D344" s="88"/>
      <c r="E344" s="56">
        <v>43156</v>
      </c>
      <c r="F344" s="93" t="s">
        <v>1223</v>
      </c>
      <c r="G344" s="31">
        <v>7000</v>
      </c>
      <c r="H344" s="31">
        <v>3570</v>
      </c>
      <c r="I344" s="94">
        <f t="shared" si="30"/>
        <v>0.51</v>
      </c>
    </row>
    <row r="345" spans="2:9" x14ac:dyDescent="0.25">
      <c r="B345" s="17">
        <v>30133</v>
      </c>
      <c r="C345" s="51" t="s">
        <v>1185</v>
      </c>
      <c r="D345" s="88"/>
      <c r="E345" s="56">
        <v>43216</v>
      </c>
      <c r="F345" s="93" t="s">
        <v>980</v>
      </c>
      <c r="G345" s="31">
        <v>3000</v>
      </c>
      <c r="H345" s="31">
        <v>2640</v>
      </c>
      <c r="I345" s="94">
        <f t="shared" si="30"/>
        <v>0.88</v>
      </c>
    </row>
    <row r="346" spans="2:9" x14ac:dyDescent="0.25">
      <c r="B346" s="17">
        <v>30073</v>
      </c>
      <c r="C346" s="51" t="s">
        <v>1189</v>
      </c>
      <c r="D346" s="88"/>
      <c r="E346" s="56">
        <v>43284</v>
      </c>
      <c r="F346" s="93" t="s">
        <v>1224</v>
      </c>
      <c r="G346" s="31">
        <v>30000</v>
      </c>
      <c r="H346" s="31">
        <v>25800</v>
      </c>
      <c r="I346" s="94">
        <f t="shared" si="30"/>
        <v>0.86</v>
      </c>
    </row>
    <row r="347" spans="2:9" x14ac:dyDescent="0.25">
      <c r="B347" s="17">
        <v>30514</v>
      </c>
      <c r="C347" s="51" t="s">
        <v>1199</v>
      </c>
      <c r="D347" s="88"/>
      <c r="E347" s="56">
        <v>43190</v>
      </c>
      <c r="F347" s="93" t="s">
        <v>980</v>
      </c>
      <c r="G347" s="31">
        <v>5000</v>
      </c>
      <c r="H347" s="31">
        <v>2900</v>
      </c>
      <c r="I347" s="94">
        <f t="shared" si="30"/>
        <v>0.57999999999999996</v>
      </c>
    </row>
    <row r="348" spans="2:9" x14ac:dyDescent="0.25">
      <c r="B348" s="17">
        <v>30132</v>
      </c>
      <c r="C348" s="51" t="s">
        <v>1198</v>
      </c>
      <c r="D348" s="88"/>
      <c r="E348" s="56">
        <v>43258</v>
      </c>
      <c r="F348" s="93" t="s">
        <v>1218</v>
      </c>
      <c r="G348" s="31">
        <v>30000</v>
      </c>
      <c r="H348" s="31">
        <v>26400</v>
      </c>
      <c r="I348" s="94">
        <f t="shared" si="30"/>
        <v>0.88</v>
      </c>
    </row>
    <row r="349" spans="2:9" x14ac:dyDescent="0.25">
      <c r="B349" s="17">
        <v>30664</v>
      </c>
      <c r="C349" s="51" t="s">
        <v>1193</v>
      </c>
      <c r="D349" s="88"/>
      <c r="E349" s="56">
        <v>43322</v>
      </c>
      <c r="F349" s="93" t="s">
        <v>1221</v>
      </c>
      <c r="G349" s="31">
        <v>3000</v>
      </c>
      <c r="H349" s="31">
        <v>2730</v>
      </c>
      <c r="I349" s="94">
        <f t="shared" si="30"/>
        <v>0.91</v>
      </c>
    </row>
    <row r="350" spans="2:9" x14ac:dyDescent="0.25">
      <c r="B350" s="17">
        <v>30347</v>
      </c>
      <c r="C350" s="51" t="s">
        <v>1189</v>
      </c>
      <c r="D350" s="88"/>
      <c r="E350" s="56">
        <v>43192</v>
      </c>
      <c r="F350" s="93" t="s">
        <v>976</v>
      </c>
      <c r="G350" s="31">
        <v>20000</v>
      </c>
      <c r="H350" s="31">
        <v>10400</v>
      </c>
      <c r="I350" s="94">
        <f t="shared" si="30"/>
        <v>0.52</v>
      </c>
    </row>
    <row r="351" spans="2:9" x14ac:dyDescent="0.25">
      <c r="B351" s="17">
        <v>30532</v>
      </c>
      <c r="C351" s="51" t="s">
        <v>1198</v>
      </c>
      <c r="D351" s="88"/>
      <c r="E351" s="56">
        <v>43220</v>
      </c>
      <c r="F351" s="93" t="s">
        <v>980</v>
      </c>
      <c r="G351" s="31">
        <v>1000</v>
      </c>
      <c r="H351" s="31">
        <v>700</v>
      </c>
      <c r="I351" s="94">
        <f t="shared" si="30"/>
        <v>0.7</v>
      </c>
    </row>
    <row r="352" spans="2:9" x14ac:dyDescent="0.25">
      <c r="B352" s="17">
        <v>30765</v>
      </c>
      <c r="C352" s="51" t="s">
        <v>1197</v>
      </c>
      <c r="D352" s="88"/>
      <c r="E352" s="56">
        <v>43268</v>
      </c>
      <c r="F352" s="93" t="s">
        <v>1195</v>
      </c>
      <c r="G352" s="31">
        <v>5000</v>
      </c>
      <c r="H352" s="31">
        <v>4050</v>
      </c>
      <c r="I352" s="94">
        <f t="shared" si="30"/>
        <v>0.81</v>
      </c>
    </row>
    <row r="353" spans="2:9" x14ac:dyDescent="0.25">
      <c r="B353" s="17">
        <v>30409</v>
      </c>
      <c r="C353" s="51" t="s">
        <v>1193</v>
      </c>
      <c r="D353" s="88"/>
      <c r="E353" s="56">
        <v>43110</v>
      </c>
      <c r="F353" s="93" t="s">
        <v>1223</v>
      </c>
      <c r="G353" s="31">
        <v>5000</v>
      </c>
      <c r="H353" s="31">
        <v>3700</v>
      </c>
      <c r="I353" s="94">
        <f t="shared" si="30"/>
        <v>0.74</v>
      </c>
    </row>
    <row r="354" spans="2:9" x14ac:dyDescent="0.25">
      <c r="B354" s="17">
        <v>30545</v>
      </c>
      <c r="C354" s="51" t="s">
        <v>1199</v>
      </c>
      <c r="D354" s="88"/>
      <c r="E354" s="56">
        <v>43297</v>
      </c>
      <c r="F354" s="93" t="s">
        <v>1218</v>
      </c>
      <c r="G354" s="31">
        <v>3000</v>
      </c>
      <c r="H354" s="31">
        <v>2850</v>
      </c>
      <c r="I354" s="94">
        <f t="shared" si="30"/>
        <v>0.95</v>
      </c>
    </row>
    <row r="355" spans="2:9" x14ac:dyDescent="0.25">
      <c r="B355" s="17">
        <v>30184</v>
      </c>
      <c r="C355" s="51" t="s">
        <v>1189</v>
      </c>
      <c r="D355" s="88"/>
      <c r="E355" s="56">
        <v>43269</v>
      </c>
      <c r="F355" s="93" t="s">
        <v>976</v>
      </c>
      <c r="G355" s="31">
        <v>20000</v>
      </c>
      <c r="H355" s="31">
        <v>10400</v>
      </c>
      <c r="I355" s="94">
        <f t="shared" si="30"/>
        <v>0.52</v>
      </c>
    </row>
    <row r="356" spans="2:9" x14ac:dyDescent="0.25">
      <c r="B356" s="17">
        <v>30318</v>
      </c>
      <c r="C356" s="51" t="s">
        <v>1197</v>
      </c>
      <c r="D356" s="88"/>
      <c r="E356" s="56">
        <v>43270</v>
      </c>
      <c r="F356" s="93" t="s">
        <v>1220</v>
      </c>
      <c r="G356" s="31">
        <v>10000</v>
      </c>
      <c r="H356" s="31">
        <v>7800</v>
      </c>
      <c r="I356" s="94">
        <f t="shared" si="30"/>
        <v>0.78</v>
      </c>
    </row>
    <row r="357" spans="2:9" x14ac:dyDescent="0.25">
      <c r="B357" s="17">
        <v>30376</v>
      </c>
      <c r="C357" s="51" t="s">
        <v>1197</v>
      </c>
      <c r="D357" s="88"/>
      <c r="E357" s="56">
        <v>43230</v>
      </c>
      <c r="F357" s="93" t="s">
        <v>1223</v>
      </c>
      <c r="G357" s="31">
        <v>3000</v>
      </c>
      <c r="H357" s="31">
        <v>1740</v>
      </c>
      <c r="I357" s="94">
        <f t="shared" si="30"/>
        <v>0.57999999999999996</v>
      </c>
    </row>
    <row r="358" spans="2:9" x14ac:dyDescent="0.25">
      <c r="B358" s="17">
        <v>30644</v>
      </c>
      <c r="C358" s="51" t="s">
        <v>1185</v>
      </c>
      <c r="D358" s="88"/>
      <c r="E358" s="56">
        <v>43127</v>
      </c>
      <c r="F358" s="93" t="s">
        <v>1220</v>
      </c>
      <c r="G358" s="31">
        <v>7000</v>
      </c>
      <c r="H358" s="31">
        <v>3500</v>
      </c>
      <c r="I358" s="94">
        <f t="shared" si="30"/>
        <v>0.5</v>
      </c>
    </row>
    <row r="359" spans="2:9" x14ac:dyDescent="0.25">
      <c r="B359" s="17">
        <v>30219</v>
      </c>
      <c r="C359" s="51" t="s">
        <v>1189</v>
      </c>
      <c r="D359" s="88"/>
      <c r="E359" s="56">
        <v>43135</v>
      </c>
      <c r="F359" s="93" t="s">
        <v>1220</v>
      </c>
      <c r="G359" s="31">
        <v>3000</v>
      </c>
      <c r="H359" s="31">
        <v>1950</v>
      </c>
      <c r="I359" s="94">
        <f t="shared" si="30"/>
        <v>0.65</v>
      </c>
    </row>
    <row r="360" spans="2:9" x14ac:dyDescent="0.25">
      <c r="B360" s="17">
        <v>30871</v>
      </c>
      <c r="C360" s="51" t="s">
        <v>1193</v>
      </c>
      <c r="D360" s="88"/>
      <c r="E360" s="56">
        <v>43240</v>
      </c>
      <c r="F360" s="93" t="s">
        <v>1224</v>
      </c>
      <c r="G360" s="31">
        <v>8000</v>
      </c>
      <c r="H360" s="31">
        <v>4560</v>
      </c>
      <c r="I360" s="94">
        <f t="shared" si="30"/>
        <v>0.56999999999999995</v>
      </c>
    </row>
    <row r="361" spans="2:9" x14ac:dyDescent="0.25">
      <c r="B361" s="17">
        <v>30556</v>
      </c>
      <c r="C361" s="51" t="s">
        <v>1193</v>
      </c>
      <c r="D361" s="88"/>
      <c r="E361" s="56">
        <v>43262</v>
      </c>
      <c r="F361" s="93" t="s">
        <v>1224</v>
      </c>
      <c r="G361" s="31">
        <v>10000</v>
      </c>
      <c r="H361" s="31">
        <v>6000</v>
      </c>
      <c r="I361" s="94">
        <f t="shared" si="30"/>
        <v>0.6</v>
      </c>
    </row>
    <row r="362" spans="2:9" x14ac:dyDescent="0.25">
      <c r="B362" s="17">
        <v>30094</v>
      </c>
      <c r="C362" s="51" t="s">
        <v>1198</v>
      </c>
      <c r="D362" s="88"/>
      <c r="E362" s="56">
        <v>43171</v>
      </c>
      <c r="F362" s="93" t="s">
        <v>1220</v>
      </c>
      <c r="G362" s="31">
        <v>8000</v>
      </c>
      <c r="H362" s="31">
        <v>6960</v>
      </c>
      <c r="I362" s="94">
        <f t="shared" si="30"/>
        <v>0.87</v>
      </c>
    </row>
    <row r="363" spans="2:9" x14ac:dyDescent="0.25">
      <c r="B363" s="17">
        <v>30226</v>
      </c>
      <c r="C363" s="51" t="s">
        <v>1185</v>
      </c>
      <c r="D363" s="88"/>
      <c r="E363" s="56">
        <v>43280</v>
      </c>
      <c r="F363" s="93" t="s">
        <v>1224</v>
      </c>
      <c r="G363" s="31">
        <v>20000</v>
      </c>
      <c r="H363" s="31">
        <v>19000</v>
      </c>
      <c r="I363" s="94">
        <f t="shared" si="30"/>
        <v>0.95</v>
      </c>
    </row>
    <row r="364" spans="2:9" x14ac:dyDescent="0.25">
      <c r="B364" s="17">
        <v>30027</v>
      </c>
      <c r="C364" s="51" t="s">
        <v>1189</v>
      </c>
      <c r="D364" s="88"/>
      <c r="E364" s="56">
        <v>43154</v>
      </c>
      <c r="F364" s="93" t="s">
        <v>980</v>
      </c>
      <c r="G364" s="31">
        <v>20000</v>
      </c>
      <c r="H364" s="31">
        <v>16800</v>
      </c>
      <c r="I364" s="94">
        <f t="shared" si="30"/>
        <v>0.84</v>
      </c>
    </row>
    <row r="365" spans="2:9" x14ac:dyDescent="0.25">
      <c r="B365" s="17">
        <v>30692</v>
      </c>
      <c r="C365" s="51" t="s">
        <v>1199</v>
      </c>
      <c r="D365" s="88"/>
      <c r="E365" s="56">
        <v>43235</v>
      </c>
      <c r="F365" s="93" t="s">
        <v>1223</v>
      </c>
      <c r="G365" s="31">
        <v>8000</v>
      </c>
      <c r="H365" s="31">
        <v>4560</v>
      </c>
      <c r="I365" s="94">
        <f t="shared" si="30"/>
        <v>0.56999999999999995</v>
      </c>
    </row>
    <row r="366" spans="2:9" x14ac:dyDescent="0.25">
      <c r="B366" s="17">
        <v>30236</v>
      </c>
      <c r="C366" s="51" t="s">
        <v>1185</v>
      </c>
      <c r="D366" s="88"/>
      <c r="E366" s="56">
        <v>43158</v>
      </c>
      <c r="F366" s="93" t="s">
        <v>1195</v>
      </c>
      <c r="G366" s="31">
        <v>7000</v>
      </c>
      <c r="H366" s="31">
        <v>3640</v>
      </c>
      <c r="I366" s="94">
        <f t="shared" si="30"/>
        <v>0.52</v>
      </c>
    </row>
    <row r="367" spans="2:9" x14ac:dyDescent="0.25">
      <c r="B367" s="17">
        <v>30310</v>
      </c>
      <c r="C367" s="51" t="s">
        <v>1193</v>
      </c>
      <c r="D367" s="88"/>
      <c r="E367" s="56">
        <v>43241</v>
      </c>
      <c r="F367" s="93" t="s">
        <v>1222</v>
      </c>
      <c r="G367" s="31">
        <v>20000</v>
      </c>
      <c r="H367" s="31">
        <v>13600</v>
      </c>
      <c r="I367" s="94">
        <f t="shared" si="30"/>
        <v>0.68</v>
      </c>
    </row>
    <row r="368" spans="2:9" x14ac:dyDescent="0.25">
      <c r="B368" s="17">
        <v>30322</v>
      </c>
      <c r="C368" s="51" t="s">
        <v>1199</v>
      </c>
      <c r="D368" s="88"/>
      <c r="E368" s="56">
        <v>43241</v>
      </c>
      <c r="F368" s="93" t="s">
        <v>1222</v>
      </c>
      <c r="G368" s="31">
        <v>2000</v>
      </c>
      <c r="H368" s="31">
        <v>1840</v>
      </c>
      <c r="I368" s="94">
        <f t="shared" si="30"/>
        <v>0.92</v>
      </c>
    </row>
    <row r="369" spans="2:9" x14ac:dyDescent="0.25">
      <c r="B369" s="17">
        <v>30811</v>
      </c>
      <c r="C369" s="51" t="s">
        <v>1189</v>
      </c>
      <c r="D369" s="88"/>
      <c r="E369" s="56">
        <v>43217</v>
      </c>
      <c r="F369" s="93" t="s">
        <v>976</v>
      </c>
      <c r="G369" s="31">
        <v>2000</v>
      </c>
      <c r="H369" s="31">
        <v>1700</v>
      </c>
      <c r="I369" s="94">
        <f t="shared" si="30"/>
        <v>0.85</v>
      </c>
    </row>
    <row r="370" spans="2:9" x14ac:dyDescent="0.25">
      <c r="B370" s="17">
        <v>30798</v>
      </c>
      <c r="C370" s="51" t="s">
        <v>1198</v>
      </c>
      <c r="D370" s="88"/>
      <c r="E370" s="56">
        <v>43154</v>
      </c>
      <c r="F370" s="93" t="s">
        <v>1221</v>
      </c>
      <c r="G370" s="31">
        <v>2000</v>
      </c>
      <c r="H370" s="31">
        <v>1620</v>
      </c>
      <c r="I370" s="94">
        <f t="shared" si="30"/>
        <v>0.81</v>
      </c>
    </row>
    <row r="371" spans="2:9" x14ac:dyDescent="0.25">
      <c r="B371" s="17">
        <v>30465</v>
      </c>
      <c r="C371" s="51" t="s">
        <v>1197</v>
      </c>
      <c r="D371" s="88"/>
      <c r="E371" s="56">
        <v>43310</v>
      </c>
      <c r="F371" s="93" t="s">
        <v>1220</v>
      </c>
      <c r="G371" s="31">
        <v>7000</v>
      </c>
      <c r="H371" s="31">
        <v>5530</v>
      </c>
      <c r="I371" s="94">
        <f t="shared" si="30"/>
        <v>0.79</v>
      </c>
    </row>
    <row r="372" spans="2:9" x14ac:dyDescent="0.25">
      <c r="B372" s="17">
        <v>30831</v>
      </c>
      <c r="C372" s="51" t="s">
        <v>1198</v>
      </c>
      <c r="D372" s="88"/>
      <c r="E372" s="56">
        <v>43197</v>
      </c>
      <c r="F372" s="93" t="s">
        <v>976</v>
      </c>
      <c r="G372" s="31">
        <v>30000</v>
      </c>
      <c r="H372" s="31">
        <v>26700</v>
      </c>
      <c r="I372" s="94">
        <f t="shared" si="30"/>
        <v>0.89</v>
      </c>
    </row>
    <row r="373" spans="2:9" x14ac:dyDescent="0.25">
      <c r="B373" s="17">
        <v>30091</v>
      </c>
      <c r="C373" s="51" t="s">
        <v>1189</v>
      </c>
      <c r="D373" s="88"/>
      <c r="E373" s="56">
        <v>43105</v>
      </c>
      <c r="F373" s="93" t="s">
        <v>1220</v>
      </c>
      <c r="G373" s="31">
        <v>1000</v>
      </c>
      <c r="H373" s="31">
        <v>690</v>
      </c>
      <c r="I373" s="94">
        <f t="shared" si="30"/>
        <v>0.69</v>
      </c>
    </row>
    <row r="374" spans="2:9" ht="12.75" thickBot="1" x14ac:dyDescent="0.3"/>
    <row r="375" spans="2:9" ht="12.75" thickBot="1" x14ac:dyDescent="0.3">
      <c r="B375" s="6" t="s">
        <v>1208</v>
      </c>
      <c r="F375" s="139">
        <f>SUM(H328:H373)</f>
        <v>342380</v>
      </c>
      <c r="G375" s="5" t="s">
        <v>1209</v>
      </c>
    </row>
    <row r="376" spans="2:9" ht="6" customHeight="1" thickBot="1" x14ac:dyDescent="0.3"/>
    <row r="377" spans="2:9" ht="12.75" thickBot="1" x14ac:dyDescent="0.3">
      <c r="B377" s="6" t="s">
        <v>1210</v>
      </c>
      <c r="F377" s="139">
        <f>SUM(G328:G373)</f>
        <v>464000</v>
      </c>
      <c r="G377" s="5" t="s">
        <v>1209</v>
      </c>
    </row>
    <row r="378" spans="2:9" ht="6" customHeight="1" thickBot="1" x14ac:dyDescent="0.3"/>
    <row r="379" spans="2:9" ht="12.75" thickBot="1" x14ac:dyDescent="0.3">
      <c r="B379" s="6" t="s">
        <v>1211</v>
      </c>
      <c r="F379" s="96">
        <f>F375/F377</f>
        <v>0.7378879310344828</v>
      </c>
    </row>
    <row r="382" spans="2:9" x14ac:dyDescent="0.25">
      <c r="B382" s="23" t="s">
        <v>1212</v>
      </c>
    </row>
    <row r="384" spans="2:9" ht="36" x14ac:dyDescent="0.25">
      <c r="B384" s="167" t="s">
        <v>1181</v>
      </c>
      <c r="C384" s="168"/>
      <c r="D384" s="84" t="s">
        <v>1205</v>
      </c>
      <c r="E384" s="84" t="s">
        <v>1206</v>
      </c>
      <c r="F384" s="22" t="s">
        <v>1207</v>
      </c>
    </row>
    <row r="385" spans="2:6" x14ac:dyDescent="0.25">
      <c r="B385" s="149" t="s">
        <v>1185</v>
      </c>
      <c r="C385" s="150"/>
      <c r="D385" s="31">
        <f t="shared" ref="D385:D390" si="31">SUMIFS($G$328:$G$373,$C$328:$C$373,$B385)</f>
        <v>64000</v>
      </c>
      <c r="E385" s="31">
        <f t="shared" ref="E385:E390" si="32">SUMIFS($H$328:$H$373,$C$328:$C$373,$B385)</f>
        <v>47630</v>
      </c>
      <c r="F385" s="94">
        <f t="shared" ref="F385:F390" si="33">IFERROR(E385/D385,0)</f>
        <v>0.74421875000000004</v>
      </c>
    </row>
    <row r="386" spans="2:6" x14ac:dyDescent="0.25">
      <c r="B386" s="149" t="s">
        <v>1189</v>
      </c>
      <c r="C386" s="150"/>
      <c r="D386" s="31">
        <f t="shared" si="31"/>
        <v>96000</v>
      </c>
      <c r="E386" s="31">
        <f t="shared" si="32"/>
        <v>67740</v>
      </c>
      <c r="F386" s="94">
        <f t="shared" si="33"/>
        <v>0.70562499999999995</v>
      </c>
    </row>
    <row r="387" spans="2:6" x14ac:dyDescent="0.25">
      <c r="B387" s="149" t="s">
        <v>1193</v>
      </c>
      <c r="C387" s="150"/>
      <c r="D387" s="31">
        <f t="shared" si="31"/>
        <v>70000</v>
      </c>
      <c r="E387" s="31">
        <f t="shared" si="32"/>
        <v>44600</v>
      </c>
      <c r="F387" s="94">
        <f t="shared" si="33"/>
        <v>0.63714285714285712</v>
      </c>
    </row>
    <row r="388" spans="2:6" x14ac:dyDescent="0.25">
      <c r="B388" s="149" t="s">
        <v>1197</v>
      </c>
      <c r="C388" s="150"/>
      <c r="D388" s="31">
        <f t="shared" si="31"/>
        <v>55000</v>
      </c>
      <c r="E388" s="31">
        <f t="shared" si="32"/>
        <v>41920</v>
      </c>
      <c r="F388" s="94">
        <f t="shared" si="33"/>
        <v>0.76218181818181818</v>
      </c>
    </row>
    <row r="389" spans="2:6" x14ac:dyDescent="0.25">
      <c r="B389" s="149" t="s">
        <v>1198</v>
      </c>
      <c r="C389" s="150"/>
      <c r="D389" s="31">
        <f t="shared" si="31"/>
        <v>101000</v>
      </c>
      <c r="E389" s="31">
        <f t="shared" si="32"/>
        <v>89380</v>
      </c>
      <c r="F389" s="94">
        <f t="shared" si="33"/>
        <v>0.88495049504950496</v>
      </c>
    </row>
    <row r="390" spans="2:6" x14ac:dyDescent="0.25">
      <c r="B390" s="149" t="s">
        <v>1199</v>
      </c>
      <c r="C390" s="150"/>
      <c r="D390" s="31">
        <f t="shared" si="31"/>
        <v>78000</v>
      </c>
      <c r="E390" s="31">
        <f t="shared" si="32"/>
        <v>51110</v>
      </c>
      <c r="F390" s="94">
        <f t="shared" si="33"/>
        <v>0.65525641025641024</v>
      </c>
    </row>
    <row r="392" spans="2:6" x14ac:dyDescent="0.25">
      <c r="C392" s="6" t="s">
        <v>1213</v>
      </c>
      <c r="D392" s="140">
        <f>SUM(D385:D391)</f>
        <v>464000</v>
      </c>
      <c r="E392" s="140">
        <f>SUM(E385:E391)</f>
        <v>342380</v>
      </c>
      <c r="F392" s="97">
        <f>IFERROR(E392/D392,0)</f>
        <v>0.7378879310344828</v>
      </c>
    </row>
    <row r="394" spans="2:6" x14ac:dyDescent="0.25">
      <c r="B394" s="23" t="s">
        <v>1215</v>
      </c>
    </row>
    <row r="396" spans="2:6" ht="36" x14ac:dyDescent="0.25">
      <c r="B396" s="167" t="s">
        <v>1214</v>
      </c>
      <c r="C396" s="168"/>
      <c r="D396" s="84" t="s">
        <v>1205</v>
      </c>
      <c r="E396" s="84" t="s">
        <v>1206</v>
      </c>
      <c r="F396" s="22" t="s">
        <v>1207</v>
      </c>
    </row>
    <row r="397" spans="2:6" x14ac:dyDescent="0.25">
      <c r="B397" s="179">
        <v>1000</v>
      </c>
      <c r="C397" s="180"/>
      <c r="D397" s="31">
        <f>SUMIFS($G$328:$G$373,$G$328:$G$373,$B397)</f>
        <v>3000</v>
      </c>
      <c r="E397" s="31">
        <f>SUMIFS($H$328:$H$373,$G$328:$G$373,$B397)</f>
        <v>2230</v>
      </c>
      <c r="F397" s="94">
        <f>IFERROR(E397/D397,0)</f>
        <v>0.74333333333333329</v>
      </c>
    </row>
    <row r="398" spans="2:6" x14ac:dyDescent="0.25">
      <c r="B398" s="179">
        <v>2000</v>
      </c>
      <c r="C398" s="180"/>
      <c r="D398" s="31">
        <f t="shared" ref="D398:D406" si="34">SUMIFS($G$328:$G$373,$G$328:$G$373,$B398)</f>
        <v>6000</v>
      </c>
      <c r="E398" s="31">
        <f t="shared" ref="E398:E406" si="35">SUMIFS($H$328:$H$373,$G$328:$G$373,$B398)</f>
        <v>5160</v>
      </c>
      <c r="F398" s="94">
        <f t="shared" ref="F398:F405" si="36">IFERROR(E398/D398,0)</f>
        <v>0.86</v>
      </c>
    </row>
    <row r="399" spans="2:6" x14ac:dyDescent="0.25">
      <c r="B399" s="179">
        <v>3000</v>
      </c>
      <c r="C399" s="180"/>
      <c r="D399" s="31">
        <f t="shared" si="34"/>
        <v>24000</v>
      </c>
      <c r="E399" s="31">
        <f t="shared" si="35"/>
        <v>18450</v>
      </c>
      <c r="F399" s="94">
        <f t="shared" si="36"/>
        <v>0.76875000000000004</v>
      </c>
    </row>
    <row r="400" spans="2:6" x14ac:dyDescent="0.25">
      <c r="B400" s="179">
        <v>5000</v>
      </c>
      <c r="C400" s="180"/>
      <c r="D400" s="31">
        <f t="shared" si="34"/>
        <v>25000</v>
      </c>
      <c r="E400" s="31">
        <f t="shared" si="35"/>
        <v>19450</v>
      </c>
      <c r="F400" s="94">
        <f t="shared" si="36"/>
        <v>0.77800000000000002</v>
      </c>
    </row>
    <row r="401" spans="2:6" x14ac:dyDescent="0.25">
      <c r="B401" s="179">
        <v>7000</v>
      </c>
      <c r="C401" s="180"/>
      <c r="D401" s="31">
        <f t="shared" si="34"/>
        <v>49000</v>
      </c>
      <c r="E401" s="31">
        <f t="shared" si="35"/>
        <v>28910</v>
      </c>
      <c r="F401" s="94">
        <f t="shared" si="36"/>
        <v>0.59</v>
      </c>
    </row>
    <row r="402" spans="2:6" x14ac:dyDescent="0.25">
      <c r="B402" s="179">
        <v>10000</v>
      </c>
      <c r="C402" s="180"/>
      <c r="D402" s="31">
        <f t="shared" si="34"/>
        <v>30000</v>
      </c>
      <c r="E402" s="31">
        <f t="shared" si="35"/>
        <v>19200</v>
      </c>
      <c r="F402" s="94">
        <f t="shared" si="36"/>
        <v>0.64</v>
      </c>
    </row>
    <row r="403" spans="2:6" x14ac:dyDescent="0.25">
      <c r="B403" s="179">
        <v>15000</v>
      </c>
      <c r="C403" s="180"/>
      <c r="D403" s="31">
        <f t="shared" si="34"/>
        <v>45000</v>
      </c>
      <c r="E403" s="31">
        <f t="shared" si="35"/>
        <v>30000</v>
      </c>
      <c r="F403" s="94">
        <f t="shared" si="36"/>
        <v>0.66666666666666663</v>
      </c>
    </row>
    <row r="404" spans="2:6" x14ac:dyDescent="0.25">
      <c r="B404" s="179">
        <v>20000</v>
      </c>
      <c r="C404" s="180"/>
      <c r="D404" s="31">
        <f t="shared" si="34"/>
        <v>100000</v>
      </c>
      <c r="E404" s="31">
        <f t="shared" si="35"/>
        <v>70200</v>
      </c>
      <c r="F404" s="94">
        <f t="shared" si="36"/>
        <v>0.70199999999999996</v>
      </c>
    </row>
    <row r="405" spans="2:6" x14ac:dyDescent="0.25">
      <c r="B405" s="179">
        <v>30000</v>
      </c>
      <c r="C405" s="180"/>
      <c r="D405" s="31">
        <f t="shared" si="34"/>
        <v>150000</v>
      </c>
      <c r="E405" s="31">
        <f t="shared" si="35"/>
        <v>128700</v>
      </c>
      <c r="F405" s="94">
        <f t="shared" si="36"/>
        <v>0.85799999999999998</v>
      </c>
    </row>
    <row r="406" spans="2:6" x14ac:dyDescent="0.25">
      <c r="B406" s="179">
        <v>8000</v>
      </c>
      <c r="C406" s="180"/>
      <c r="D406" s="31">
        <f t="shared" si="34"/>
        <v>32000</v>
      </c>
      <c r="E406" s="31">
        <f t="shared" si="35"/>
        <v>20080</v>
      </c>
      <c r="F406" s="94">
        <f>IFERROR(E406/D406,0)</f>
        <v>0.62749999999999995</v>
      </c>
    </row>
    <row r="408" spans="2:6" x14ac:dyDescent="0.25">
      <c r="D408" s="140">
        <f>SUM(D397:D407)</f>
        <v>464000</v>
      </c>
      <c r="E408" s="140">
        <f>SUM(E397:E407)</f>
        <v>342380</v>
      </c>
      <c r="F408" s="97">
        <f>IFERROR(E408/D408,0)</f>
        <v>0.7378879310344828</v>
      </c>
    </row>
    <row r="410" spans="2:6" x14ac:dyDescent="0.25">
      <c r="B410" s="23" t="s">
        <v>1225</v>
      </c>
    </row>
    <row r="412" spans="2:6" ht="36" x14ac:dyDescent="0.25">
      <c r="B412" s="167" t="s">
        <v>1217</v>
      </c>
      <c r="C412" s="168"/>
      <c r="D412" s="84" t="s">
        <v>1205</v>
      </c>
      <c r="E412" s="84" t="s">
        <v>1206</v>
      </c>
      <c r="F412" s="22" t="s">
        <v>1207</v>
      </c>
    </row>
    <row r="413" spans="2:6" x14ac:dyDescent="0.25">
      <c r="B413" s="171" t="s">
        <v>1218</v>
      </c>
      <c r="C413" s="172"/>
      <c r="D413" s="31">
        <f>SUMIFS($G$328:$G$373,$F$328:$F$373,$B413)</f>
        <v>51000</v>
      </c>
      <c r="E413" s="31">
        <f>SUMIFS($H$328:$H$373,$F$328:$F$373,$B413)</f>
        <v>44670</v>
      </c>
      <c r="F413" s="94">
        <f>IFERROR(E413/D413,0)</f>
        <v>0.87588235294117645</v>
      </c>
    </row>
    <row r="414" spans="2:6" x14ac:dyDescent="0.25">
      <c r="B414" s="171" t="s">
        <v>1219</v>
      </c>
      <c r="C414" s="172"/>
      <c r="D414" s="31">
        <f t="shared" ref="D414:D422" si="37">SUMIFS($G$328:$G$373,$F$328:$F$373,$B414)</f>
        <v>29000</v>
      </c>
      <c r="E414" s="31">
        <f t="shared" ref="E414:E422" si="38">SUMIFS($H$328:$H$373,$F$328:$F$373,$B414)</f>
        <v>20080</v>
      </c>
      <c r="F414" s="94">
        <f t="shared" ref="F414:F421" si="39">IFERROR(E414/D414,0)</f>
        <v>0.69241379310344831</v>
      </c>
    </row>
    <row r="415" spans="2:6" x14ac:dyDescent="0.25">
      <c r="B415" s="171" t="s">
        <v>980</v>
      </c>
      <c r="C415" s="172"/>
      <c r="D415" s="31">
        <f t="shared" si="37"/>
        <v>29000</v>
      </c>
      <c r="E415" s="31">
        <f t="shared" si="38"/>
        <v>23040</v>
      </c>
      <c r="F415" s="94">
        <f t="shared" si="39"/>
        <v>0.79448275862068962</v>
      </c>
    </row>
    <row r="416" spans="2:6" x14ac:dyDescent="0.25">
      <c r="B416" s="171" t="s">
        <v>1220</v>
      </c>
      <c r="C416" s="172"/>
      <c r="D416" s="31">
        <f t="shared" si="37"/>
        <v>76000</v>
      </c>
      <c r="E416" s="31">
        <f t="shared" si="38"/>
        <v>54630</v>
      </c>
      <c r="F416" s="94">
        <f t="shared" si="39"/>
        <v>0.71881578947368419</v>
      </c>
    </row>
    <row r="417" spans="2:8" x14ac:dyDescent="0.25">
      <c r="B417" s="171" t="s">
        <v>976</v>
      </c>
      <c r="C417" s="172"/>
      <c r="D417" s="31">
        <f t="shared" si="37"/>
        <v>117000</v>
      </c>
      <c r="E417" s="31">
        <f t="shared" si="38"/>
        <v>84610</v>
      </c>
      <c r="F417" s="94">
        <f t="shared" si="39"/>
        <v>0.72316239316239317</v>
      </c>
    </row>
    <row r="418" spans="2:8" x14ac:dyDescent="0.25">
      <c r="B418" s="171" t="s">
        <v>1221</v>
      </c>
      <c r="C418" s="172"/>
      <c r="D418" s="31">
        <f t="shared" si="37"/>
        <v>12000</v>
      </c>
      <c r="E418" s="31">
        <f t="shared" si="38"/>
        <v>8410</v>
      </c>
      <c r="F418" s="94">
        <f t="shared" si="39"/>
        <v>0.70083333333333331</v>
      </c>
    </row>
    <row r="419" spans="2:8" x14ac:dyDescent="0.25">
      <c r="B419" s="171" t="s">
        <v>1222</v>
      </c>
      <c r="C419" s="172"/>
      <c r="D419" s="31">
        <f t="shared" si="37"/>
        <v>29000</v>
      </c>
      <c r="E419" s="31">
        <f t="shared" si="38"/>
        <v>19640</v>
      </c>
      <c r="F419" s="94">
        <f t="shared" si="39"/>
        <v>0.67724137931034478</v>
      </c>
    </row>
    <row r="420" spans="2:8" x14ac:dyDescent="0.25">
      <c r="B420" s="171" t="s">
        <v>1223</v>
      </c>
      <c r="C420" s="172"/>
      <c r="D420" s="31">
        <f t="shared" si="37"/>
        <v>23000</v>
      </c>
      <c r="E420" s="31">
        <f t="shared" si="38"/>
        <v>13570</v>
      </c>
      <c r="F420" s="94">
        <f t="shared" si="39"/>
        <v>0.59</v>
      </c>
    </row>
    <row r="421" spans="2:8" x14ac:dyDescent="0.25">
      <c r="B421" s="171" t="s">
        <v>1224</v>
      </c>
      <c r="C421" s="172"/>
      <c r="D421" s="31">
        <f t="shared" si="37"/>
        <v>86000</v>
      </c>
      <c r="E421" s="31">
        <f t="shared" si="38"/>
        <v>66040</v>
      </c>
      <c r="F421" s="94">
        <f t="shared" si="39"/>
        <v>0.76790697674418606</v>
      </c>
    </row>
    <row r="422" spans="2:8" x14ac:dyDescent="0.25">
      <c r="B422" s="171" t="s">
        <v>1195</v>
      </c>
      <c r="C422" s="172"/>
      <c r="D422" s="31">
        <f t="shared" si="37"/>
        <v>12000</v>
      </c>
      <c r="E422" s="31">
        <f t="shared" si="38"/>
        <v>7690</v>
      </c>
      <c r="F422" s="94">
        <f>IFERROR(E422/D422,0)</f>
        <v>0.64083333333333337</v>
      </c>
    </row>
    <row r="424" spans="2:8" x14ac:dyDescent="0.25">
      <c r="D424" s="140">
        <f>SUM(D413:D423)</f>
        <v>464000</v>
      </c>
      <c r="E424" s="140">
        <f>SUM(E413:E423)</f>
        <v>342380</v>
      </c>
      <c r="F424" s="97">
        <f>IFERROR(E424/D424,0)</f>
        <v>0.7378879310344828</v>
      </c>
    </row>
    <row r="426" spans="2:8" x14ac:dyDescent="0.25">
      <c r="B426" s="15" t="s">
        <v>1227</v>
      </c>
    </row>
    <row r="427" spans="2:8" ht="12.75" thickBot="1" x14ac:dyDescent="0.3"/>
    <row r="428" spans="2:8" x14ac:dyDescent="0.25">
      <c r="B428" s="8"/>
      <c r="C428" s="9"/>
      <c r="D428" s="9"/>
      <c r="E428" s="9"/>
      <c r="F428" s="9"/>
      <c r="G428" s="9"/>
      <c r="H428" s="10"/>
    </row>
    <row r="429" spans="2:8" ht="15.75" customHeight="1" thickBot="1" x14ac:dyDescent="0.3">
      <c r="B429" s="160" t="s">
        <v>1228</v>
      </c>
      <c r="C429" s="161"/>
      <c r="D429" s="158" t="s">
        <v>1229</v>
      </c>
      <c r="E429" s="158"/>
      <c r="F429" s="158"/>
      <c r="G429" s="158"/>
      <c r="H429" s="154" t="s">
        <v>35</v>
      </c>
    </row>
    <row r="430" spans="2:8" x14ac:dyDescent="0.25">
      <c r="B430" s="160"/>
      <c r="C430" s="161"/>
      <c r="D430" s="157" t="s">
        <v>1003</v>
      </c>
      <c r="E430" s="157"/>
      <c r="F430" s="157"/>
      <c r="G430" s="157"/>
      <c r="H430" s="154"/>
    </row>
    <row r="431" spans="2:8" ht="12.75" thickBot="1" x14ac:dyDescent="0.3">
      <c r="B431" s="11"/>
      <c r="C431" s="12"/>
      <c r="D431" s="12"/>
      <c r="E431" s="12"/>
      <c r="F431" s="12"/>
      <c r="G431" s="12"/>
      <c r="H431" s="13"/>
    </row>
    <row r="433" spans="2:10" x14ac:dyDescent="0.25">
      <c r="B433" s="23" t="s">
        <v>1066</v>
      </c>
    </row>
    <row r="435" spans="2:10" s="98" customFormat="1" ht="24" x14ac:dyDescent="0.25">
      <c r="B435" s="84" t="s">
        <v>984</v>
      </c>
      <c r="C435" s="84" t="s">
        <v>1097</v>
      </c>
      <c r="D435" s="167" t="s">
        <v>1233</v>
      </c>
      <c r="E435" s="168"/>
      <c r="F435" s="167" t="s">
        <v>1234</v>
      </c>
      <c r="G435" s="168"/>
      <c r="H435" s="84" t="s">
        <v>1235</v>
      </c>
      <c r="I435" s="84" t="s">
        <v>961</v>
      </c>
      <c r="J435" s="22" t="s">
        <v>1246</v>
      </c>
    </row>
    <row r="436" spans="2:10" x14ac:dyDescent="0.25">
      <c r="B436" s="56">
        <v>43142</v>
      </c>
      <c r="C436" s="73" t="s">
        <v>2367</v>
      </c>
      <c r="D436" s="51" t="s">
        <v>967</v>
      </c>
      <c r="E436" s="88"/>
      <c r="F436" s="51" t="s">
        <v>1198</v>
      </c>
      <c r="G436" s="88"/>
      <c r="H436" s="17" t="s">
        <v>1237</v>
      </c>
      <c r="I436" s="93" t="s">
        <v>980</v>
      </c>
      <c r="J436" s="99" t="s">
        <v>1015</v>
      </c>
    </row>
    <row r="437" spans="2:10" x14ac:dyDescent="0.25">
      <c r="B437" s="56">
        <v>43119</v>
      </c>
      <c r="C437" s="73" t="s">
        <v>2368</v>
      </c>
      <c r="D437" s="51" t="s">
        <v>965</v>
      </c>
      <c r="E437" s="88"/>
      <c r="F437" s="51" t="s">
        <v>1185</v>
      </c>
      <c r="G437" s="88"/>
      <c r="H437" s="17" t="s">
        <v>1242</v>
      </c>
      <c r="I437" s="93" t="s">
        <v>1223</v>
      </c>
      <c r="J437" s="99" t="s">
        <v>1015</v>
      </c>
    </row>
    <row r="438" spans="2:10" x14ac:dyDescent="0.25">
      <c r="B438" s="56">
        <v>43163</v>
      </c>
      <c r="C438" s="73" t="s">
        <v>2369</v>
      </c>
      <c r="D438" s="51" t="s">
        <v>965</v>
      </c>
      <c r="E438" s="88"/>
      <c r="F438" s="51" t="s">
        <v>1185</v>
      </c>
      <c r="G438" s="88"/>
      <c r="H438" s="17" t="s">
        <v>1237</v>
      </c>
      <c r="I438" s="93" t="s">
        <v>1218</v>
      </c>
      <c r="J438" s="99" t="s">
        <v>1014</v>
      </c>
    </row>
    <row r="439" spans="2:10" x14ac:dyDescent="0.25">
      <c r="B439" s="56">
        <v>43285</v>
      </c>
      <c r="C439" s="73" t="s">
        <v>2370</v>
      </c>
      <c r="D439" s="51" t="s">
        <v>965</v>
      </c>
      <c r="E439" s="88"/>
      <c r="F439" s="51" t="s">
        <v>1193</v>
      </c>
      <c r="G439" s="88"/>
      <c r="H439" s="17" t="s">
        <v>1243</v>
      </c>
      <c r="I439" s="93" t="s">
        <v>1221</v>
      </c>
      <c r="J439" s="99" t="s">
        <v>1015</v>
      </c>
    </row>
    <row r="440" spans="2:10" x14ac:dyDescent="0.25">
      <c r="B440" s="56">
        <v>43104</v>
      </c>
      <c r="C440" s="73" t="s">
        <v>2371</v>
      </c>
      <c r="D440" s="51" t="s">
        <v>962</v>
      </c>
      <c r="E440" s="88"/>
      <c r="F440" s="51" t="s">
        <v>1185</v>
      </c>
      <c r="G440" s="88"/>
      <c r="H440" s="17" t="s">
        <v>1243</v>
      </c>
      <c r="I440" s="93" t="s">
        <v>1219</v>
      </c>
      <c r="J440" s="99" t="s">
        <v>1015</v>
      </c>
    </row>
    <row r="441" spans="2:10" x14ac:dyDescent="0.25">
      <c r="B441" s="56">
        <v>43112</v>
      </c>
      <c r="C441" s="73" t="s">
        <v>2372</v>
      </c>
      <c r="D441" s="51" t="s">
        <v>962</v>
      </c>
      <c r="E441" s="88"/>
      <c r="F441" s="51" t="s">
        <v>1198</v>
      </c>
      <c r="G441" s="88"/>
      <c r="H441" s="17" t="s">
        <v>1243</v>
      </c>
      <c r="I441" s="93" t="s">
        <v>1218</v>
      </c>
      <c r="J441" s="99" t="s">
        <v>1015</v>
      </c>
    </row>
    <row r="442" spans="2:10" x14ac:dyDescent="0.25">
      <c r="B442" s="56">
        <v>43140</v>
      </c>
      <c r="C442" s="73" t="s">
        <v>2373</v>
      </c>
      <c r="D442" s="51" t="s">
        <v>965</v>
      </c>
      <c r="E442" s="88"/>
      <c r="F442" s="51" t="s">
        <v>1199</v>
      </c>
      <c r="G442" s="88"/>
      <c r="H442" s="17" t="s">
        <v>1241</v>
      </c>
      <c r="I442" s="93" t="s">
        <v>1218</v>
      </c>
      <c r="J442" s="99" t="s">
        <v>1014</v>
      </c>
    </row>
    <row r="443" spans="2:10" x14ac:dyDescent="0.25">
      <c r="B443" s="56">
        <v>43128</v>
      </c>
      <c r="C443" s="73" t="s">
        <v>2374</v>
      </c>
      <c r="D443" s="51" t="s">
        <v>962</v>
      </c>
      <c r="E443" s="88"/>
      <c r="F443" s="51" t="s">
        <v>1189</v>
      </c>
      <c r="G443" s="88"/>
      <c r="H443" s="17" t="s">
        <v>1236</v>
      </c>
      <c r="I443" s="93" t="s">
        <v>1219</v>
      </c>
      <c r="J443" s="99" t="s">
        <v>1014</v>
      </c>
    </row>
    <row r="444" spans="2:10" x14ac:dyDescent="0.25">
      <c r="B444" s="56">
        <v>43198</v>
      </c>
      <c r="C444" s="73" t="s">
        <v>2375</v>
      </c>
      <c r="D444" s="51" t="s">
        <v>962</v>
      </c>
      <c r="E444" s="88"/>
      <c r="F444" s="51" t="s">
        <v>1199</v>
      </c>
      <c r="G444" s="88"/>
      <c r="H444" s="17" t="s">
        <v>1236</v>
      </c>
      <c r="I444" s="93" t="s">
        <v>1219</v>
      </c>
      <c r="J444" s="99" t="s">
        <v>1014</v>
      </c>
    </row>
    <row r="445" spans="2:10" x14ac:dyDescent="0.25">
      <c r="B445" s="56">
        <v>43129</v>
      </c>
      <c r="C445" s="73" t="s">
        <v>2376</v>
      </c>
      <c r="D445" s="51" t="s">
        <v>965</v>
      </c>
      <c r="E445" s="88"/>
      <c r="F445" s="51" t="s">
        <v>1198</v>
      </c>
      <c r="G445" s="88"/>
      <c r="H445" s="17" t="s">
        <v>1239</v>
      </c>
      <c r="I445" s="93" t="s">
        <v>1219</v>
      </c>
      <c r="J445" s="99" t="s">
        <v>1015</v>
      </c>
    </row>
    <row r="446" spans="2:10" x14ac:dyDescent="0.25">
      <c r="B446" s="56">
        <v>43127</v>
      </c>
      <c r="C446" s="73" t="s">
        <v>2377</v>
      </c>
      <c r="D446" s="51" t="s">
        <v>965</v>
      </c>
      <c r="E446" s="88"/>
      <c r="F446" s="51" t="s">
        <v>1197</v>
      </c>
      <c r="G446" s="88"/>
      <c r="H446" s="17" t="s">
        <v>1243</v>
      </c>
      <c r="I446" s="93" t="s">
        <v>1220</v>
      </c>
      <c r="J446" s="99" t="s">
        <v>1014</v>
      </c>
    </row>
    <row r="447" spans="2:10" x14ac:dyDescent="0.25">
      <c r="B447" s="56">
        <v>43285</v>
      </c>
      <c r="C447" s="73" t="s">
        <v>2378</v>
      </c>
      <c r="D447" s="51" t="s">
        <v>965</v>
      </c>
      <c r="E447" s="88"/>
      <c r="F447" s="51" t="s">
        <v>1189</v>
      </c>
      <c r="G447" s="88"/>
      <c r="H447" s="17" t="s">
        <v>1242</v>
      </c>
      <c r="I447" s="93" t="s">
        <v>1219</v>
      </c>
      <c r="J447" s="99" t="s">
        <v>1014</v>
      </c>
    </row>
    <row r="448" spans="2:10" x14ac:dyDescent="0.25">
      <c r="B448" s="56">
        <v>43217</v>
      </c>
      <c r="C448" s="73" t="s">
        <v>2379</v>
      </c>
      <c r="D448" s="51" t="s">
        <v>965</v>
      </c>
      <c r="E448" s="88"/>
      <c r="F448" s="51" t="s">
        <v>1198</v>
      </c>
      <c r="G448" s="88"/>
      <c r="H448" s="17" t="s">
        <v>1242</v>
      </c>
      <c r="I448" s="93" t="s">
        <v>1224</v>
      </c>
      <c r="J448" s="99" t="s">
        <v>1014</v>
      </c>
    </row>
    <row r="449" spans="2:10" x14ac:dyDescent="0.25">
      <c r="B449" s="56">
        <v>43116</v>
      </c>
      <c r="C449" s="73" t="s">
        <v>2380</v>
      </c>
      <c r="D449" s="51" t="s">
        <v>965</v>
      </c>
      <c r="E449" s="88"/>
      <c r="F449" s="51" t="s">
        <v>1189</v>
      </c>
      <c r="G449" s="88"/>
      <c r="H449" s="17" t="s">
        <v>1236</v>
      </c>
      <c r="I449" s="93" t="s">
        <v>1220</v>
      </c>
      <c r="J449" s="99" t="s">
        <v>1015</v>
      </c>
    </row>
    <row r="450" spans="2:10" x14ac:dyDescent="0.25">
      <c r="B450" s="56">
        <v>43332</v>
      </c>
      <c r="C450" s="73" t="s">
        <v>2381</v>
      </c>
      <c r="D450" s="51" t="s">
        <v>965</v>
      </c>
      <c r="E450" s="88"/>
      <c r="F450" s="51" t="s">
        <v>1199</v>
      </c>
      <c r="G450" s="88"/>
      <c r="H450" s="17" t="s">
        <v>1241</v>
      </c>
      <c r="I450" s="93" t="s">
        <v>1222</v>
      </c>
      <c r="J450" s="99" t="s">
        <v>1015</v>
      </c>
    </row>
    <row r="451" spans="2:10" x14ac:dyDescent="0.25">
      <c r="B451" s="56">
        <v>43215</v>
      </c>
      <c r="C451" s="73" t="s">
        <v>2382</v>
      </c>
      <c r="D451" s="51" t="s">
        <v>967</v>
      </c>
      <c r="E451" s="88"/>
      <c r="F451" s="51" t="s">
        <v>1198</v>
      </c>
      <c r="G451" s="88"/>
      <c r="H451" s="17" t="s">
        <v>1238</v>
      </c>
      <c r="I451" s="93" t="s">
        <v>1221</v>
      </c>
      <c r="J451" s="99" t="s">
        <v>1014</v>
      </c>
    </row>
    <row r="452" spans="2:10" x14ac:dyDescent="0.25">
      <c r="B452" s="56">
        <v>43159</v>
      </c>
      <c r="C452" s="73" t="s">
        <v>2383</v>
      </c>
      <c r="D452" s="51" t="s">
        <v>962</v>
      </c>
      <c r="E452" s="88"/>
      <c r="F452" s="51" t="s">
        <v>1199</v>
      </c>
      <c r="G452" s="88"/>
      <c r="H452" s="17" t="s">
        <v>1241</v>
      </c>
      <c r="I452" s="93" t="s">
        <v>1220</v>
      </c>
      <c r="J452" s="99" t="s">
        <v>1014</v>
      </c>
    </row>
    <row r="453" spans="2:10" x14ac:dyDescent="0.25">
      <c r="B453" s="56">
        <v>43260</v>
      </c>
      <c r="C453" s="73" t="s">
        <v>2384</v>
      </c>
      <c r="D453" s="51" t="s">
        <v>965</v>
      </c>
      <c r="E453" s="88"/>
      <c r="F453" s="51" t="s">
        <v>1199</v>
      </c>
      <c r="G453" s="88"/>
      <c r="H453" s="17" t="s">
        <v>1239</v>
      </c>
      <c r="I453" s="93" t="s">
        <v>1224</v>
      </c>
      <c r="J453" s="99" t="s">
        <v>1015</v>
      </c>
    </row>
    <row r="454" spans="2:10" x14ac:dyDescent="0.25">
      <c r="B454" s="56">
        <v>43282</v>
      </c>
      <c r="C454" s="73" t="s">
        <v>2385</v>
      </c>
      <c r="D454" s="51" t="s">
        <v>962</v>
      </c>
      <c r="E454" s="88"/>
      <c r="F454" s="51" t="s">
        <v>1189</v>
      </c>
      <c r="G454" s="88"/>
      <c r="H454" s="17" t="s">
        <v>1240</v>
      </c>
      <c r="I454" s="93" t="s">
        <v>1223</v>
      </c>
      <c r="J454" s="99" t="s">
        <v>1015</v>
      </c>
    </row>
    <row r="455" spans="2:10" x14ac:dyDescent="0.25">
      <c r="B455" s="56">
        <v>43144</v>
      </c>
      <c r="C455" s="73" t="s">
        <v>2386</v>
      </c>
      <c r="D455" s="51" t="s">
        <v>967</v>
      </c>
      <c r="E455" s="88"/>
      <c r="F455" s="51" t="s">
        <v>1193</v>
      </c>
      <c r="G455" s="88"/>
      <c r="H455" s="17" t="s">
        <v>1242</v>
      </c>
      <c r="I455" s="93" t="s">
        <v>1224</v>
      </c>
      <c r="J455" s="99" t="s">
        <v>1015</v>
      </c>
    </row>
    <row r="456" spans="2:10" x14ac:dyDescent="0.25">
      <c r="B456" s="56">
        <v>43333</v>
      </c>
      <c r="C456" s="73" t="s">
        <v>2387</v>
      </c>
      <c r="D456" s="51" t="s">
        <v>962</v>
      </c>
      <c r="E456" s="88"/>
      <c r="F456" s="51" t="s">
        <v>1193</v>
      </c>
      <c r="G456" s="88"/>
      <c r="H456" s="17" t="s">
        <v>1236</v>
      </c>
      <c r="I456" s="93" t="s">
        <v>1222</v>
      </c>
      <c r="J456" s="99" t="s">
        <v>1015</v>
      </c>
    </row>
    <row r="457" spans="2:10" x14ac:dyDescent="0.25">
      <c r="B457" s="56">
        <v>43311</v>
      </c>
      <c r="C457" s="73" t="s">
        <v>2388</v>
      </c>
      <c r="D457" s="51" t="s">
        <v>967</v>
      </c>
      <c r="E457" s="88"/>
      <c r="F457" s="51" t="s">
        <v>1197</v>
      </c>
      <c r="G457" s="88"/>
      <c r="H457" s="17" t="s">
        <v>1236</v>
      </c>
      <c r="I457" s="93" t="s">
        <v>976</v>
      </c>
      <c r="J457" s="99" t="s">
        <v>1015</v>
      </c>
    </row>
    <row r="458" spans="2:10" x14ac:dyDescent="0.25">
      <c r="B458" s="56">
        <v>43224</v>
      </c>
      <c r="C458" s="73" t="s">
        <v>2389</v>
      </c>
      <c r="D458" s="51" t="s">
        <v>962</v>
      </c>
      <c r="E458" s="88"/>
      <c r="F458" s="51" t="s">
        <v>1197</v>
      </c>
      <c r="G458" s="88"/>
      <c r="H458" s="17" t="s">
        <v>1241</v>
      </c>
      <c r="I458" s="93" t="s">
        <v>1224</v>
      </c>
      <c r="J458" s="99" t="s">
        <v>1014</v>
      </c>
    </row>
    <row r="459" spans="2:10" x14ac:dyDescent="0.25">
      <c r="B459" s="56">
        <v>43180</v>
      </c>
      <c r="C459" s="73" t="s">
        <v>2390</v>
      </c>
      <c r="D459" s="51" t="s">
        <v>962</v>
      </c>
      <c r="E459" s="88"/>
      <c r="F459" s="51" t="s">
        <v>1199</v>
      </c>
      <c r="G459" s="88"/>
      <c r="H459" s="17" t="s">
        <v>1241</v>
      </c>
      <c r="I459" s="93" t="s">
        <v>976</v>
      </c>
      <c r="J459" s="99" t="s">
        <v>1015</v>
      </c>
    </row>
    <row r="460" spans="2:10" x14ac:dyDescent="0.25">
      <c r="B460" s="56">
        <v>43146</v>
      </c>
      <c r="C460" s="73" t="s">
        <v>2391</v>
      </c>
      <c r="D460" s="51" t="s">
        <v>965</v>
      </c>
      <c r="E460" s="88"/>
      <c r="F460" s="51" t="s">
        <v>1185</v>
      </c>
      <c r="G460" s="88"/>
      <c r="H460" s="17" t="s">
        <v>1237</v>
      </c>
      <c r="I460" s="93" t="s">
        <v>980</v>
      </c>
      <c r="J460" s="99" t="s">
        <v>1015</v>
      </c>
    </row>
    <row r="461" spans="2:10" x14ac:dyDescent="0.25">
      <c r="B461" s="56">
        <v>43168</v>
      </c>
      <c r="C461" s="73" t="s">
        <v>2392</v>
      </c>
      <c r="D461" s="51" t="s">
        <v>962</v>
      </c>
      <c r="E461" s="88"/>
      <c r="F461" s="51" t="s">
        <v>1198</v>
      </c>
      <c r="G461" s="88"/>
      <c r="H461" s="17" t="s">
        <v>1244</v>
      </c>
      <c r="I461" s="93" t="s">
        <v>1221</v>
      </c>
      <c r="J461" s="99" t="s">
        <v>1014</v>
      </c>
    </row>
    <row r="462" spans="2:10" x14ac:dyDescent="0.25">
      <c r="B462" s="56">
        <v>43262</v>
      </c>
      <c r="C462" s="73" t="s">
        <v>2393</v>
      </c>
      <c r="D462" s="51" t="s">
        <v>967</v>
      </c>
      <c r="E462" s="88"/>
      <c r="F462" s="51" t="s">
        <v>1198</v>
      </c>
      <c r="G462" s="88"/>
      <c r="H462" s="17" t="s">
        <v>1244</v>
      </c>
      <c r="I462" s="93" t="s">
        <v>1219</v>
      </c>
      <c r="J462" s="99" t="s">
        <v>1014</v>
      </c>
    </row>
    <row r="463" spans="2:10" x14ac:dyDescent="0.25">
      <c r="B463" s="56">
        <v>43330</v>
      </c>
      <c r="C463" s="73" t="s">
        <v>2394</v>
      </c>
      <c r="D463" s="51" t="s">
        <v>965</v>
      </c>
      <c r="E463" s="88"/>
      <c r="F463" s="51" t="s">
        <v>1189</v>
      </c>
      <c r="G463" s="88"/>
      <c r="H463" s="17" t="s">
        <v>1238</v>
      </c>
      <c r="I463" s="93" t="s">
        <v>980</v>
      </c>
      <c r="J463" s="99" t="s">
        <v>1015</v>
      </c>
    </row>
    <row r="464" spans="2:10" x14ac:dyDescent="0.25">
      <c r="B464" s="56">
        <v>43249</v>
      </c>
      <c r="C464" s="73" t="s">
        <v>2395</v>
      </c>
      <c r="D464" s="51" t="s">
        <v>965</v>
      </c>
      <c r="E464" s="88"/>
      <c r="F464" s="51" t="s">
        <v>1198</v>
      </c>
      <c r="G464" s="88"/>
      <c r="H464" s="17" t="s">
        <v>1242</v>
      </c>
      <c r="I464" s="93" t="s">
        <v>1224</v>
      </c>
      <c r="J464" s="99" t="s">
        <v>1015</v>
      </c>
    </row>
    <row r="465" spans="2:10" x14ac:dyDescent="0.25">
      <c r="B465" s="56">
        <v>43252</v>
      </c>
      <c r="C465" s="73" t="s">
        <v>2396</v>
      </c>
      <c r="D465" s="51" t="s">
        <v>965</v>
      </c>
      <c r="E465" s="88"/>
      <c r="F465" s="51" t="s">
        <v>1199</v>
      </c>
      <c r="G465" s="88"/>
      <c r="H465" s="17" t="s">
        <v>1240</v>
      </c>
      <c r="I465" s="93" t="s">
        <v>980</v>
      </c>
      <c r="J465" s="99" t="s">
        <v>1014</v>
      </c>
    </row>
    <row r="466" spans="2:10" x14ac:dyDescent="0.25">
      <c r="B466" s="56">
        <v>43286</v>
      </c>
      <c r="C466" s="73" t="s">
        <v>2397</v>
      </c>
      <c r="D466" s="51" t="s">
        <v>965</v>
      </c>
      <c r="E466" s="88"/>
      <c r="F466" s="51" t="s">
        <v>1193</v>
      </c>
      <c r="G466" s="88"/>
      <c r="H466" s="17" t="s">
        <v>1243</v>
      </c>
      <c r="I466" s="93" t="s">
        <v>1219</v>
      </c>
      <c r="J466" s="99" t="s">
        <v>1015</v>
      </c>
    </row>
    <row r="467" spans="2:10" x14ac:dyDescent="0.25">
      <c r="B467" s="56">
        <v>43189</v>
      </c>
      <c r="C467" s="73" t="s">
        <v>2398</v>
      </c>
      <c r="D467" s="51" t="s">
        <v>962</v>
      </c>
      <c r="E467" s="88"/>
      <c r="F467" s="51" t="s">
        <v>1193</v>
      </c>
      <c r="G467" s="88"/>
      <c r="H467" s="17" t="s">
        <v>1236</v>
      </c>
      <c r="I467" s="93" t="s">
        <v>1224</v>
      </c>
      <c r="J467" s="99" t="s">
        <v>1015</v>
      </c>
    </row>
    <row r="468" spans="2:10" x14ac:dyDescent="0.25">
      <c r="B468" s="56">
        <v>43294</v>
      </c>
      <c r="C468" s="73" t="s">
        <v>2399</v>
      </c>
      <c r="D468" s="51" t="s">
        <v>967</v>
      </c>
      <c r="E468" s="88"/>
      <c r="F468" s="51" t="s">
        <v>1193</v>
      </c>
      <c r="G468" s="88"/>
      <c r="H468" s="17" t="s">
        <v>1239</v>
      </c>
      <c r="I468" s="93" t="s">
        <v>1221</v>
      </c>
      <c r="J468" s="99" t="s">
        <v>1015</v>
      </c>
    </row>
    <row r="469" spans="2:10" x14ac:dyDescent="0.25">
      <c r="B469" s="56">
        <v>43117</v>
      </c>
      <c r="C469" s="73" t="s">
        <v>2400</v>
      </c>
      <c r="D469" s="51" t="s">
        <v>967</v>
      </c>
      <c r="E469" s="88"/>
      <c r="F469" s="51" t="s">
        <v>1198</v>
      </c>
      <c r="G469" s="88"/>
      <c r="H469" s="17" t="s">
        <v>1238</v>
      </c>
      <c r="I469" s="93" t="s">
        <v>1224</v>
      </c>
      <c r="J469" s="99" t="s">
        <v>1015</v>
      </c>
    </row>
    <row r="470" spans="2:10" x14ac:dyDescent="0.25">
      <c r="B470" s="56">
        <v>43219</v>
      </c>
      <c r="C470" s="73" t="s">
        <v>2401</v>
      </c>
      <c r="D470" s="51" t="s">
        <v>962</v>
      </c>
      <c r="E470" s="88"/>
      <c r="F470" s="51" t="s">
        <v>1199</v>
      </c>
      <c r="G470" s="88"/>
      <c r="H470" s="17" t="s">
        <v>1238</v>
      </c>
      <c r="I470" s="93" t="s">
        <v>1220</v>
      </c>
      <c r="J470" s="99" t="s">
        <v>1014</v>
      </c>
    </row>
    <row r="471" spans="2:10" x14ac:dyDescent="0.25">
      <c r="B471" s="56">
        <v>43297</v>
      </c>
      <c r="C471" s="73" t="s">
        <v>2402</v>
      </c>
      <c r="D471" s="51" t="s">
        <v>962</v>
      </c>
      <c r="E471" s="88"/>
      <c r="F471" s="51" t="s">
        <v>1198</v>
      </c>
      <c r="G471" s="88"/>
      <c r="H471" s="17" t="s">
        <v>1241</v>
      </c>
      <c r="I471" s="93" t="s">
        <v>1223</v>
      </c>
      <c r="J471" s="99" t="s">
        <v>1015</v>
      </c>
    </row>
    <row r="472" spans="2:10" x14ac:dyDescent="0.25">
      <c r="B472" s="56">
        <v>43133</v>
      </c>
      <c r="C472" s="73" t="s">
        <v>2403</v>
      </c>
      <c r="D472" s="51" t="s">
        <v>965</v>
      </c>
      <c r="E472" s="88"/>
      <c r="F472" s="51" t="s">
        <v>1193</v>
      </c>
      <c r="G472" s="88"/>
      <c r="H472" s="17" t="s">
        <v>1244</v>
      </c>
      <c r="I472" s="93" t="s">
        <v>1195</v>
      </c>
      <c r="J472" s="99" t="s">
        <v>1014</v>
      </c>
    </row>
    <row r="473" spans="2:10" x14ac:dyDescent="0.25">
      <c r="B473" s="56">
        <v>43276</v>
      </c>
      <c r="C473" s="73" t="s">
        <v>2404</v>
      </c>
      <c r="D473" s="51" t="s">
        <v>965</v>
      </c>
      <c r="E473" s="88"/>
      <c r="F473" s="51" t="s">
        <v>1189</v>
      </c>
      <c r="G473" s="88"/>
      <c r="H473" s="17" t="s">
        <v>1240</v>
      </c>
      <c r="I473" s="93" t="s">
        <v>1222</v>
      </c>
      <c r="J473" s="99" t="s">
        <v>1015</v>
      </c>
    </row>
    <row r="474" spans="2:10" x14ac:dyDescent="0.25">
      <c r="B474" s="56">
        <v>43291</v>
      </c>
      <c r="C474" s="73" t="s">
        <v>2405</v>
      </c>
      <c r="D474" s="51" t="s">
        <v>965</v>
      </c>
      <c r="E474" s="88"/>
      <c r="F474" s="51" t="s">
        <v>1193</v>
      </c>
      <c r="G474" s="88"/>
      <c r="H474" s="17" t="s">
        <v>1241</v>
      </c>
      <c r="I474" s="93" t="s">
        <v>1223</v>
      </c>
      <c r="J474" s="99" t="s">
        <v>1015</v>
      </c>
    </row>
    <row r="475" spans="2:10" x14ac:dyDescent="0.25">
      <c r="B475" s="56">
        <v>43217</v>
      </c>
      <c r="C475" s="73" t="s">
        <v>2406</v>
      </c>
      <c r="D475" s="51" t="s">
        <v>967</v>
      </c>
      <c r="E475" s="88"/>
      <c r="F475" s="51" t="s">
        <v>1198</v>
      </c>
      <c r="G475" s="88"/>
      <c r="H475" s="17" t="s">
        <v>1242</v>
      </c>
      <c r="I475" s="93" t="s">
        <v>1219</v>
      </c>
      <c r="J475" s="99" t="s">
        <v>1014</v>
      </c>
    </row>
    <row r="476" spans="2:10" x14ac:dyDescent="0.25">
      <c r="B476" s="56">
        <v>43184</v>
      </c>
      <c r="C476" s="73" t="s">
        <v>2407</v>
      </c>
      <c r="D476" s="51" t="s">
        <v>967</v>
      </c>
      <c r="E476" s="88"/>
      <c r="F476" s="51" t="s">
        <v>1198</v>
      </c>
      <c r="G476" s="88"/>
      <c r="H476" s="17" t="s">
        <v>1241</v>
      </c>
      <c r="I476" s="93" t="s">
        <v>1221</v>
      </c>
      <c r="J476" s="99" t="s">
        <v>1015</v>
      </c>
    </row>
    <row r="477" spans="2:10" x14ac:dyDescent="0.25">
      <c r="B477" s="56">
        <v>43324</v>
      </c>
      <c r="C477" s="73" t="s">
        <v>2408</v>
      </c>
      <c r="D477" s="51" t="s">
        <v>962</v>
      </c>
      <c r="E477" s="88"/>
      <c r="F477" s="51" t="s">
        <v>1198</v>
      </c>
      <c r="G477" s="88"/>
      <c r="H477" s="17" t="s">
        <v>1244</v>
      </c>
      <c r="I477" s="93" t="s">
        <v>1221</v>
      </c>
      <c r="J477" s="99" t="s">
        <v>1015</v>
      </c>
    </row>
    <row r="478" spans="2:10" x14ac:dyDescent="0.25">
      <c r="B478" s="56">
        <v>43181</v>
      </c>
      <c r="C478" s="73" t="s">
        <v>2409</v>
      </c>
      <c r="D478" s="51" t="s">
        <v>962</v>
      </c>
      <c r="E478" s="88"/>
      <c r="F478" s="51" t="s">
        <v>1199</v>
      </c>
      <c r="G478" s="88"/>
      <c r="H478" s="17" t="s">
        <v>1242</v>
      </c>
      <c r="I478" s="93" t="s">
        <v>980</v>
      </c>
      <c r="J478" s="99" t="s">
        <v>1015</v>
      </c>
    </row>
    <row r="479" spans="2:10" x14ac:dyDescent="0.25">
      <c r="B479" s="56">
        <v>43261</v>
      </c>
      <c r="C479" s="73" t="s">
        <v>2410</v>
      </c>
      <c r="D479" s="51" t="s">
        <v>965</v>
      </c>
      <c r="E479" s="88"/>
      <c r="F479" s="51" t="s">
        <v>1198</v>
      </c>
      <c r="G479" s="88"/>
      <c r="H479" s="17" t="s">
        <v>1241</v>
      </c>
      <c r="I479" s="93" t="s">
        <v>1220</v>
      </c>
      <c r="J479" s="99" t="s">
        <v>1014</v>
      </c>
    </row>
    <row r="480" spans="2:10" x14ac:dyDescent="0.25">
      <c r="B480" s="56">
        <v>43135</v>
      </c>
      <c r="C480" s="73" t="s">
        <v>2411</v>
      </c>
      <c r="D480" s="51" t="s">
        <v>967</v>
      </c>
      <c r="E480" s="88"/>
      <c r="F480" s="51" t="s">
        <v>1193</v>
      </c>
      <c r="G480" s="88"/>
      <c r="H480" s="17" t="s">
        <v>1239</v>
      </c>
      <c r="I480" s="93" t="s">
        <v>1223</v>
      </c>
      <c r="J480" s="99" t="s">
        <v>1015</v>
      </c>
    </row>
    <row r="481" spans="2:10" x14ac:dyDescent="0.25">
      <c r="B481" s="56">
        <v>43299</v>
      </c>
      <c r="C481" s="73" t="s">
        <v>2412</v>
      </c>
      <c r="D481" s="51" t="s">
        <v>962</v>
      </c>
      <c r="E481" s="88"/>
      <c r="F481" s="51" t="s">
        <v>1199</v>
      </c>
      <c r="G481" s="88"/>
      <c r="H481" s="17" t="s">
        <v>1243</v>
      </c>
      <c r="I481" s="93" t="s">
        <v>1219</v>
      </c>
      <c r="J481" s="99" t="s">
        <v>1014</v>
      </c>
    </row>
    <row r="482" spans="2:10" x14ac:dyDescent="0.25">
      <c r="B482" s="56">
        <v>43269</v>
      </c>
      <c r="C482" s="73" t="s">
        <v>2413</v>
      </c>
      <c r="D482" s="51" t="s">
        <v>967</v>
      </c>
      <c r="E482" s="88"/>
      <c r="F482" s="51" t="s">
        <v>1189</v>
      </c>
      <c r="G482" s="88"/>
      <c r="H482" s="17" t="s">
        <v>1241</v>
      </c>
      <c r="I482" s="93" t="s">
        <v>1219</v>
      </c>
      <c r="J482" s="99" t="s">
        <v>1015</v>
      </c>
    </row>
    <row r="483" spans="2:10" x14ac:dyDescent="0.25">
      <c r="B483" s="56">
        <v>43289</v>
      </c>
      <c r="C483" s="73" t="s">
        <v>2414</v>
      </c>
      <c r="D483" s="51" t="s">
        <v>962</v>
      </c>
      <c r="E483" s="88"/>
      <c r="F483" s="51" t="s">
        <v>1189</v>
      </c>
      <c r="G483" s="88"/>
      <c r="H483" s="17" t="s">
        <v>1241</v>
      </c>
      <c r="I483" s="93" t="s">
        <v>1220</v>
      </c>
      <c r="J483" s="99" t="s">
        <v>1015</v>
      </c>
    </row>
    <row r="484" spans="2:10" x14ac:dyDescent="0.25">
      <c r="B484" s="56">
        <v>43236</v>
      </c>
      <c r="C484" s="73" t="s">
        <v>2415</v>
      </c>
      <c r="D484" s="51" t="s">
        <v>967</v>
      </c>
      <c r="E484" s="88"/>
      <c r="F484" s="51" t="s">
        <v>1199</v>
      </c>
      <c r="G484" s="88"/>
      <c r="H484" s="17" t="s">
        <v>1239</v>
      </c>
      <c r="I484" s="93" t="s">
        <v>1223</v>
      </c>
      <c r="J484" s="99" t="s">
        <v>1015</v>
      </c>
    </row>
    <row r="485" spans="2:10" x14ac:dyDescent="0.25">
      <c r="B485" s="56">
        <v>43265</v>
      </c>
      <c r="C485" s="73" t="s">
        <v>2416</v>
      </c>
      <c r="D485" s="51" t="s">
        <v>962</v>
      </c>
      <c r="E485" s="88"/>
      <c r="F485" s="51" t="s">
        <v>1198</v>
      </c>
      <c r="G485" s="88"/>
      <c r="H485" s="17" t="s">
        <v>1243</v>
      </c>
      <c r="I485" s="93" t="s">
        <v>1224</v>
      </c>
      <c r="J485" s="99" t="s">
        <v>1014</v>
      </c>
    </row>
    <row r="486" spans="2:10" x14ac:dyDescent="0.25">
      <c r="B486" s="56">
        <v>43312</v>
      </c>
      <c r="C486" s="73" t="s">
        <v>2417</v>
      </c>
      <c r="D486" s="51" t="s">
        <v>965</v>
      </c>
      <c r="E486" s="88"/>
      <c r="F486" s="51" t="s">
        <v>1185</v>
      </c>
      <c r="G486" s="88"/>
      <c r="H486" s="17" t="s">
        <v>1242</v>
      </c>
      <c r="I486" s="93" t="s">
        <v>1219</v>
      </c>
      <c r="J486" s="99" t="s">
        <v>1015</v>
      </c>
    </row>
    <row r="487" spans="2:10" x14ac:dyDescent="0.25">
      <c r="B487" s="56">
        <v>43117</v>
      </c>
      <c r="C487" s="73" t="s">
        <v>2418</v>
      </c>
      <c r="D487" s="51" t="s">
        <v>965</v>
      </c>
      <c r="E487" s="88"/>
      <c r="F487" s="51" t="s">
        <v>1193</v>
      </c>
      <c r="G487" s="88"/>
      <c r="H487" s="17" t="s">
        <v>1241</v>
      </c>
      <c r="I487" s="93" t="s">
        <v>1224</v>
      </c>
      <c r="J487" s="99" t="s">
        <v>1015</v>
      </c>
    </row>
    <row r="488" spans="2:10" ht="12.75" thickBot="1" x14ac:dyDescent="0.3"/>
    <row r="489" spans="2:10" ht="12.75" thickBot="1" x14ac:dyDescent="0.3">
      <c r="B489" s="6" t="s">
        <v>1229</v>
      </c>
      <c r="G489" s="95">
        <f>COUNTIFS(J436:J487,"SI")</f>
        <v>19</v>
      </c>
    </row>
    <row r="490" spans="2:10" ht="5.25" customHeight="1" thickBot="1" x14ac:dyDescent="0.3"/>
    <row r="491" spans="2:10" ht="12.75" thickBot="1" x14ac:dyDescent="0.3">
      <c r="B491" s="6" t="s">
        <v>1003</v>
      </c>
      <c r="G491" s="95">
        <f>COUNTA(J436:J487)</f>
        <v>52</v>
      </c>
    </row>
    <row r="492" spans="2:10" ht="5.25" customHeight="1" thickBot="1" x14ac:dyDescent="0.3"/>
    <row r="493" spans="2:10" ht="12.75" thickBot="1" x14ac:dyDescent="0.3">
      <c r="B493" s="6" t="s">
        <v>1228</v>
      </c>
      <c r="G493" s="100">
        <f>+G489/G491</f>
        <v>0.36538461538461536</v>
      </c>
    </row>
    <row r="495" spans="2:10" x14ac:dyDescent="0.25">
      <c r="B495" s="23" t="s">
        <v>1212</v>
      </c>
    </row>
    <row r="497" spans="2:9" ht="36" x14ac:dyDescent="0.25">
      <c r="B497" s="167" t="s">
        <v>1181</v>
      </c>
      <c r="C497" s="168"/>
      <c r="D497" s="84" t="s">
        <v>1248</v>
      </c>
      <c r="E497" s="84" t="s">
        <v>1247</v>
      </c>
      <c r="F497" s="22" t="s">
        <v>1228</v>
      </c>
      <c r="H497" s="23" t="s">
        <v>1251</v>
      </c>
    </row>
    <row r="498" spans="2:9" x14ac:dyDescent="0.25">
      <c r="B498" s="149" t="s">
        <v>1185</v>
      </c>
      <c r="C498" s="150"/>
      <c r="D498" s="31">
        <f t="shared" ref="D498:D503" si="40">COUNTIFS($F$436:$F$487,$B498,$J$436:$J$487,"SI")</f>
        <v>1</v>
      </c>
      <c r="E498" s="31">
        <f t="shared" ref="E498:E503" si="41">COUNTIFS($F$436:$F$487,$B498)</f>
        <v>5</v>
      </c>
      <c r="F498" s="94">
        <f t="shared" ref="F498:F503" si="42">IFERROR(D498/E498,0)</f>
        <v>0.2</v>
      </c>
    </row>
    <row r="499" spans="2:9" x14ac:dyDescent="0.25">
      <c r="B499" s="149" t="s">
        <v>1189</v>
      </c>
      <c r="C499" s="150"/>
      <c r="D499" s="31">
        <f t="shared" si="40"/>
        <v>2</v>
      </c>
      <c r="E499" s="31">
        <f t="shared" si="41"/>
        <v>8</v>
      </c>
      <c r="F499" s="94">
        <f t="shared" si="42"/>
        <v>0.25</v>
      </c>
      <c r="H499" s="24"/>
      <c r="I499" s="6" t="s">
        <v>1252</v>
      </c>
    </row>
    <row r="500" spans="2:9" x14ac:dyDescent="0.25">
      <c r="B500" s="149" t="s">
        <v>1193</v>
      </c>
      <c r="C500" s="150"/>
      <c r="D500" s="31">
        <f t="shared" si="40"/>
        <v>1</v>
      </c>
      <c r="E500" s="31">
        <f t="shared" si="41"/>
        <v>10</v>
      </c>
      <c r="F500" s="94">
        <f t="shared" si="42"/>
        <v>0.1</v>
      </c>
      <c r="H500" s="25"/>
      <c r="I500" s="6" t="s">
        <v>1253</v>
      </c>
    </row>
    <row r="501" spans="2:9" x14ac:dyDescent="0.25">
      <c r="B501" s="149" t="s">
        <v>1197</v>
      </c>
      <c r="C501" s="150"/>
      <c r="D501" s="31">
        <f t="shared" si="40"/>
        <v>2</v>
      </c>
      <c r="E501" s="31">
        <f t="shared" si="41"/>
        <v>3</v>
      </c>
      <c r="F501" s="94">
        <f t="shared" si="42"/>
        <v>0.66666666666666663</v>
      </c>
      <c r="H501" s="26"/>
      <c r="I501" s="6" t="s">
        <v>1254</v>
      </c>
    </row>
    <row r="502" spans="2:9" x14ac:dyDescent="0.25">
      <c r="B502" s="149" t="s">
        <v>1198</v>
      </c>
      <c r="C502" s="150"/>
      <c r="D502" s="31">
        <f t="shared" si="40"/>
        <v>7</v>
      </c>
      <c r="E502" s="31">
        <f t="shared" si="41"/>
        <v>15</v>
      </c>
      <c r="F502" s="94">
        <f t="shared" si="42"/>
        <v>0.46666666666666667</v>
      </c>
    </row>
    <row r="503" spans="2:9" x14ac:dyDescent="0.25">
      <c r="B503" s="149" t="s">
        <v>1199</v>
      </c>
      <c r="C503" s="150"/>
      <c r="D503" s="31">
        <f t="shared" si="40"/>
        <v>6</v>
      </c>
      <c r="E503" s="31">
        <f t="shared" si="41"/>
        <v>11</v>
      </c>
      <c r="F503" s="94">
        <f t="shared" si="42"/>
        <v>0.54545454545454541</v>
      </c>
    </row>
    <row r="505" spans="2:9" x14ac:dyDescent="0.25">
      <c r="C505" s="6" t="s">
        <v>1213</v>
      </c>
      <c r="D505" s="140">
        <f>SUM(D498:D504)</f>
        <v>19</v>
      </c>
      <c r="E505" s="140">
        <f>SUM(E498:E504)</f>
        <v>52</v>
      </c>
      <c r="F505" s="94">
        <f>IFERROR(D505/E505,0)</f>
        <v>0.36538461538461536</v>
      </c>
    </row>
    <row r="507" spans="2:9" x14ac:dyDescent="0.25">
      <c r="B507" s="23" t="s">
        <v>1225</v>
      </c>
    </row>
    <row r="509" spans="2:9" ht="36" x14ac:dyDescent="0.25">
      <c r="B509" s="167" t="s">
        <v>1217</v>
      </c>
      <c r="C509" s="168"/>
      <c r="D509" s="84" t="s">
        <v>1248</v>
      </c>
      <c r="E509" s="84" t="s">
        <v>1247</v>
      </c>
      <c r="F509" s="22" t="s">
        <v>1228</v>
      </c>
      <c r="H509" s="23" t="s">
        <v>1251</v>
      </c>
    </row>
    <row r="510" spans="2:9" x14ac:dyDescent="0.25">
      <c r="B510" s="171" t="s">
        <v>1218</v>
      </c>
      <c r="C510" s="172"/>
      <c r="D510" s="31">
        <f>COUNTIFS($I$436:$I$487,$B510,$J$436:$J$487,"SI")</f>
        <v>2</v>
      </c>
      <c r="E510" s="31">
        <f>COUNTIFS($I$436:$I$487,$B510)</f>
        <v>3</v>
      </c>
      <c r="F510" s="94">
        <f t="shared" ref="F510:F519" si="43">IFERROR(D510/E510,0)</f>
        <v>0.66666666666666663</v>
      </c>
    </row>
    <row r="511" spans="2:9" x14ac:dyDescent="0.25">
      <c r="B511" s="171" t="s">
        <v>1219</v>
      </c>
      <c r="C511" s="172"/>
      <c r="D511" s="31">
        <f t="shared" ref="D511:D519" si="44">COUNTIFS($I$436:$I$487,$B511,$J$436:$J$487,"SI")</f>
        <v>6</v>
      </c>
      <c r="E511" s="31">
        <f t="shared" ref="E511:E519" si="45">COUNTIFS($I$436:$I$487,$B511)</f>
        <v>11</v>
      </c>
      <c r="F511" s="94">
        <f t="shared" si="43"/>
        <v>0.54545454545454541</v>
      </c>
      <c r="H511" s="24"/>
      <c r="I511" s="6" t="s">
        <v>1252</v>
      </c>
    </row>
    <row r="512" spans="2:9" x14ac:dyDescent="0.25">
      <c r="B512" s="171" t="s">
        <v>980</v>
      </c>
      <c r="C512" s="172"/>
      <c r="D512" s="31">
        <f t="shared" si="44"/>
        <v>1</v>
      </c>
      <c r="E512" s="31">
        <f t="shared" si="45"/>
        <v>5</v>
      </c>
      <c r="F512" s="94">
        <f t="shared" si="43"/>
        <v>0.2</v>
      </c>
      <c r="H512" s="25"/>
      <c r="I512" s="6" t="s">
        <v>1253</v>
      </c>
    </row>
    <row r="513" spans="2:9" x14ac:dyDescent="0.25">
      <c r="B513" s="171" t="s">
        <v>1220</v>
      </c>
      <c r="C513" s="172"/>
      <c r="D513" s="31">
        <f t="shared" si="44"/>
        <v>4</v>
      </c>
      <c r="E513" s="31">
        <f t="shared" si="45"/>
        <v>6</v>
      </c>
      <c r="F513" s="94">
        <f t="shared" si="43"/>
        <v>0.66666666666666663</v>
      </c>
      <c r="H513" s="26"/>
      <c r="I513" s="6" t="s">
        <v>1254</v>
      </c>
    </row>
    <row r="514" spans="2:9" x14ac:dyDescent="0.25">
      <c r="B514" s="171" t="s">
        <v>976</v>
      </c>
      <c r="C514" s="172"/>
      <c r="D514" s="31">
        <f t="shared" si="44"/>
        <v>0</v>
      </c>
      <c r="E514" s="31">
        <f t="shared" si="45"/>
        <v>2</v>
      </c>
      <c r="F514" s="94">
        <f t="shared" si="43"/>
        <v>0</v>
      </c>
    </row>
    <row r="515" spans="2:9" x14ac:dyDescent="0.25">
      <c r="B515" s="171" t="s">
        <v>1221</v>
      </c>
      <c r="C515" s="172"/>
      <c r="D515" s="31">
        <f t="shared" si="44"/>
        <v>2</v>
      </c>
      <c r="E515" s="31">
        <f t="shared" si="45"/>
        <v>6</v>
      </c>
      <c r="F515" s="94">
        <f t="shared" si="43"/>
        <v>0.33333333333333331</v>
      </c>
    </row>
    <row r="516" spans="2:9" x14ac:dyDescent="0.25">
      <c r="B516" s="171" t="s">
        <v>1222</v>
      </c>
      <c r="C516" s="172"/>
      <c r="D516" s="31">
        <f t="shared" si="44"/>
        <v>0</v>
      </c>
      <c r="E516" s="31">
        <f t="shared" si="45"/>
        <v>3</v>
      </c>
      <c r="F516" s="94">
        <f t="shared" si="43"/>
        <v>0</v>
      </c>
    </row>
    <row r="517" spans="2:9" x14ac:dyDescent="0.25">
      <c r="B517" s="171" t="s">
        <v>1223</v>
      </c>
      <c r="C517" s="172"/>
      <c r="D517" s="31">
        <f t="shared" si="44"/>
        <v>0</v>
      </c>
      <c r="E517" s="31">
        <f t="shared" si="45"/>
        <v>6</v>
      </c>
      <c r="F517" s="94">
        <f t="shared" si="43"/>
        <v>0</v>
      </c>
    </row>
    <row r="518" spans="2:9" x14ac:dyDescent="0.25">
      <c r="B518" s="171" t="s">
        <v>1224</v>
      </c>
      <c r="C518" s="172"/>
      <c r="D518" s="31">
        <f t="shared" si="44"/>
        <v>3</v>
      </c>
      <c r="E518" s="31">
        <f t="shared" si="45"/>
        <v>9</v>
      </c>
      <c r="F518" s="94">
        <f t="shared" si="43"/>
        <v>0.33333333333333331</v>
      </c>
    </row>
    <row r="519" spans="2:9" x14ac:dyDescent="0.25">
      <c r="B519" s="171" t="s">
        <v>1195</v>
      </c>
      <c r="C519" s="172"/>
      <c r="D519" s="31">
        <f t="shared" si="44"/>
        <v>1</v>
      </c>
      <c r="E519" s="31">
        <f t="shared" si="45"/>
        <v>1</v>
      </c>
      <c r="F519" s="94">
        <f t="shared" si="43"/>
        <v>1</v>
      </c>
    </row>
    <row r="521" spans="2:9" x14ac:dyDescent="0.25">
      <c r="C521" s="6" t="s">
        <v>1213</v>
      </c>
      <c r="D521" s="140">
        <f>SUM(D510:D520)</f>
        <v>19</v>
      </c>
      <c r="E521" s="140">
        <f>SUM(E510:E520)</f>
        <v>52</v>
      </c>
      <c r="F521" s="97">
        <f>IFERROR(D521/E521,0)</f>
        <v>0.36538461538461536</v>
      </c>
    </row>
    <row r="523" spans="2:9" x14ac:dyDescent="0.25">
      <c r="B523" s="23" t="s">
        <v>1249</v>
      </c>
    </row>
    <row r="525" spans="2:9" ht="36" x14ac:dyDescent="0.25">
      <c r="B525" s="167" t="s">
        <v>1250</v>
      </c>
      <c r="C525" s="168"/>
      <c r="D525" s="84" t="s">
        <v>1248</v>
      </c>
      <c r="E525" s="84" t="s">
        <v>1247</v>
      </c>
      <c r="F525" s="22" t="s">
        <v>1228</v>
      </c>
      <c r="H525" s="23" t="s">
        <v>1251</v>
      </c>
    </row>
    <row r="526" spans="2:9" x14ac:dyDescent="0.25">
      <c r="B526" s="171" t="s">
        <v>1236</v>
      </c>
      <c r="C526" s="172"/>
      <c r="D526" s="31">
        <f>COUNTIFS($H$436:$H$487,$B526,$J$436:$J$487,"SI")</f>
        <v>2</v>
      </c>
      <c r="E526" s="31">
        <f>COUNTIFS($H$436:$H$487,$B526)</f>
        <v>6</v>
      </c>
      <c r="F526" s="94">
        <f t="shared" ref="F526:F534" si="46">IFERROR(D526/E526,0)</f>
        <v>0.33333333333333331</v>
      </c>
    </row>
    <row r="527" spans="2:9" x14ac:dyDescent="0.25">
      <c r="B527" s="171" t="s">
        <v>1237</v>
      </c>
      <c r="C527" s="172"/>
      <c r="D527" s="31">
        <f t="shared" ref="D527:D534" si="47">COUNTIFS($H$436:$H$487,$B527,$J$436:$J$487,"SI")</f>
        <v>1</v>
      </c>
      <c r="E527" s="31">
        <f t="shared" ref="E527:E534" si="48">COUNTIFS($H$436:$H$487,$B527)</f>
        <v>3</v>
      </c>
      <c r="F527" s="94">
        <f t="shared" si="46"/>
        <v>0.33333333333333331</v>
      </c>
      <c r="H527" s="24"/>
      <c r="I527" s="6" t="s">
        <v>1252</v>
      </c>
    </row>
    <row r="528" spans="2:9" x14ac:dyDescent="0.25">
      <c r="B528" s="171" t="s">
        <v>1238</v>
      </c>
      <c r="C528" s="172"/>
      <c r="D528" s="31">
        <f t="shared" si="47"/>
        <v>2</v>
      </c>
      <c r="E528" s="31">
        <f t="shared" si="48"/>
        <v>4</v>
      </c>
      <c r="F528" s="94">
        <f t="shared" si="46"/>
        <v>0.5</v>
      </c>
      <c r="H528" s="25"/>
      <c r="I528" s="6" t="s">
        <v>1253</v>
      </c>
    </row>
    <row r="529" spans="2:10" x14ac:dyDescent="0.25">
      <c r="B529" s="171" t="s">
        <v>1239</v>
      </c>
      <c r="C529" s="172"/>
      <c r="D529" s="31">
        <f t="shared" si="47"/>
        <v>0</v>
      </c>
      <c r="E529" s="31">
        <f t="shared" si="48"/>
        <v>5</v>
      </c>
      <c r="F529" s="94">
        <f t="shared" si="46"/>
        <v>0</v>
      </c>
      <c r="H529" s="26"/>
      <c r="I529" s="6" t="s">
        <v>1254</v>
      </c>
    </row>
    <row r="530" spans="2:10" x14ac:dyDescent="0.25">
      <c r="B530" s="171" t="s">
        <v>1240</v>
      </c>
      <c r="C530" s="172"/>
      <c r="D530" s="31">
        <f t="shared" si="47"/>
        <v>1</v>
      </c>
      <c r="E530" s="31">
        <f t="shared" si="48"/>
        <v>3</v>
      </c>
      <c r="F530" s="94">
        <f t="shared" si="46"/>
        <v>0.33333333333333331</v>
      </c>
    </row>
    <row r="531" spans="2:10" x14ac:dyDescent="0.25">
      <c r="B531" s="171" t="s">
        <v>1241</v>
      </c>
      <c r="C531" s="172"/>
      <c r="D531" s="31">
        <f t="shared" si="47"/>
        <v>4</v>
      </c>
      <c r="E531" s="31">
        <f t="shared" si="48"/>
        <v>12</v>
      </c>
      <c r="F531" s="94">
        <f t="shared" si="46"/>
        <v>0.33333333333333331</v>
      </c>
    </row>
    <row r="532" spans="2:10" x14ac:dyDescent="0.25">
      <c r="B532" s="171" t="s">
        <v>1242</v>
      </c>
      <c r="C532" s="172"/>
      <c r="D532" s="31">
        <f t="shared" si="47"/>
        <v>3</v>
      </c>
      <c r="E532" s="31">
        <f t="shared" si="48"/>
        <v>8</v>
      </c>
      <c r="F532" s="94">
        <f t="shared" si="46"/>
        <v>0.375</v>
      </c>
    </row>
    <row r="533" spans="2:10" x14ac:dyDescent="0.25">
      <c r="B533" s="171" t="s">
        <v>1243</v>
      </c>
      <c r="C533" s="172"/>
      <c r="D533" s="31">
        <f t="shared" si="47"/>
        <v>3</v>
      </c>
      <c r="E533" s="31">
        <f t="shared" si="48"/>
        <v>7</v>
      </c>
      <c r="F533" s="94">
        <f t="shared" si="46"/>
        <v>0.42857142857142855</v>
      </c>
    </row>
    <row r="534" spans="2:10" x14ac:dyDescent="0.25">
      <c r="B534" s="171" t="s">
        <v>1244</v>
      </c>
      <c r="C534" s="172"/>
      <c r="D534" s="31">
        <f t="shared" si="47"/>
        <v>3</v>
      </c>
      <c r="E534" s="31">
        <f t="shared" si="48"/>
        <v>4</v>
      </c>
      <c r="F534" s="94">
        <f t="shared" si="46"/>
        <v>0.75</v>
      </c>
    </row>
    <row r="536" spans="2:10" x14ac:dyDescent="0.25">
      <c r="C536" s="6" t="s">
        <v>1213</v>
      </c>
      <c r="D536" s="140">
        <f>SUM(D526:D535)</f>
        <v>19</v>
      </c>
      <c r="E536" s="140">
        <f>SUM(E526:E535)</f>
        <v>52</v>
      </c>
      <c r="F536" s="97">
        <f>IFERROR(D536/E536,0)</f>
        <v>0.36538461538461536</v>
      </c>
    </row>
    <row r="538" spans="2:10" x14ac:dyDescent="0.25">
      <c r="B538" s="23" t="s">
        <v>1096</v>
      </c>
    </row>
    <row r="540" spans="2:10" s="98" customFormat="1" ht="24" x14ac:dyDescent="0.25">
      <c r="B540" s="84" t="s">
        <v>984</v>
      </c>
      <c r="C540" s="84" t="s">
        <v>1097</v>
      </c>
      <c r="D540" s="167" t="s">
        <v>1233</v>
      </c>
      <c r="E540" s="168"/>
      <c r="F540" s="167" t="s">
        <v>1234</v>
      </c>
      <c r="G540" s="168"/>
      <c r="H540" s="84" t="s">
        <v>1235</v>
      </c>
      <c r="I540" s="84" t="s">
        <v>961</v>
      </c>
      <c r="J540" s="22" t="s">
        <v>1246</v>
      </c>
    </row>
    <row r="541" spans="2:10" x14ac:dyDescent="0.25">
      <c r="B541" s="56">
        <v>43177</v>
      </c>
      <c r="C541" s="73" t="s">
        <v>2419</v>
      </c>
      <c r="D541" s="51" t="s">
        <v>967</v>
      </c>
      <c r="E541" s="88"/>
      <c r="F541" s="51" t="s">
        <v>1198</v>
      </c>
      <c r="G541" s="88"/>
      <c r="H541" s="17" t="s">
        <v>1242</v>
      </c>
      <c r="I541" s="93" t="s">
        <v>1224</v>
      </c>
      <c r="J541" s="99" t="s">
        <v>1015</v>
      </c>
    </row>
    <row r="542" spans="2:10" x14ac:dyDescent="0.25">
      <c r="B542" s="56">
        <v>43180</v>
      </c>
      <c r="C542" s="73" t="s">
        <v>2420</v>
      </c>
      <c r="D542" s="51" t="s">
        <v>967</v>
      </c>
      <c r="E542" s="88"/>
      <c r="F542" s="51" t="s">
        <v>1185</v>
      </c>
      <c r="G542" s="88"/>
      <c r="H542" s="17" t="s">
        <v>1243</v>
      </c>
      <c r="I542" s="93" t="s">
        <v>1223</v>
      </c>
      <c r="J542" s="99" t="s">
        <v>1015</v>
      </c>
    </row>
    <row r="543" spans="2:10" x14ac:dyDescent="0.25">
      <c r="B543" s="56">
        <v>43266</v>
      </c>
      <c r="C543" s="73" t="s">
        <v>2421</v>
      </c>
      <c r="D543" s="51" t="s">
        <v>967</v>
      </c>
      <c r="E543" s="88"/>
      <c r="F543" s="51" t="s">
        <v>1198</v>
      </c>
      <c r="G543" s="88"/>
      <c r="H543" s="17" t="s">
        <v>1244</v>
      </c>
      <c r="I543" s="93" t="s">
        <v>1224</v>
      </c>
      <c r="J543" s="99" t="s">
        <v>1014</v>
      </c>
    </row>
    <row r="544" spans="2:10" x14ac:dyDescent="0.25">
      <c r="B544" s="56">
        <v>43259</v>
      </c>
      <c r="C544" s="73" t="s">
        <v>2422</v>
      </c>
      <c r="D544" s="51" t="s">
        <v>967</v>
      </c>
      <c r="E544" s="88"/>
      <c r="F544" s="51" t="s">
        <v>1185</v>
      </c>
      <c r="G544" s="88"/>
      <c r="H544" s="17" t="s">
        <v>1237</v>
      </c>
      <c r="I544" s="93" t="s">
        <v>1219</v>
      </c>
      <c r="J544" s="99" t="s">
        <v>1015</v>
      </c>
    </row>
    <row r="545" spans="2:10" x14ac:dyDescent="0.25">
      <c r="B545" s="56">
        <v>43238</v>
      </c>
      <c r="C545" s="73" t="s">
        <v>2423</v>
      </c>
      <c r="D545" s="51" t="s">
        <v>965</v>
      </c>
      <c r="E545" s="88"/>
      <c r="F545" s="51" t="s">
        <v>1193</v>
      </c>
      <c r="G545" s="88"/>
      <c r="H545" s="17" t="s">
        <v>1240</v>
      </c>
      <c r="I545" s="93" t="s">
        <v>1220</v>
      </c>
      <c r="J545" s="99" t="s">
        <v>1015</v>
      </c>
    </row>
    <row r="546" spans="2:10" x14ac:dyDescent="0.25">
      <c r="B546" s="56">
        <v>43263</v>
      </c>
      <c r="C546" s="73" t="s">
        <v>2424</v>
      </c>
      <c r="D546" s="51" t="s">
        <v>967</v>
      </c>
      <c r="E546" s="88"/>
      <c r="F546" s="51" t="s">
        <v>1193</v>
      </c>
      <c r="G546" s="88"/>
      <c r="H546" s="17" t="s">
        <v>1239</v>
      </c>
      <c r="I546" s="93" t="s">
        <v>1222</v>
      </c>
      <c r="J546" s="99" t="s">
        <v>1015</v>
      </c>
    </row>
    <row r="547" spans="2:10" x14ac:dyDescent="0.25">
      <c r="B547" s="56">
        <v>43293</v>
      </c>
      <c r="C547" s="73" t="s">
        <v>2425</v>
      </c>
      <c r="D547" s="51" t="s">
        <v>967</v>
      </c>
      <c r="E547" s="88"/>
      <c r="F547" s="51" t="s">
        <v>1197</v>
      </c>
      <c r="G547" s="88"/>
      <c r="H547" s="17" t="s">
        <v>1243</v>
      </c>
      <c r="I547" s="93" t="s">
        <v>980</v>
      </c>
      <c r="J547" s="99" t="s">
        <v>1015</v>
      </c>
    </row>
    <row r="548" spans="2:10" x14ac:dyDescent="0.25">
      <c r="B548" s="56">
        <v>43139</v>
      </c>
      <c r="C548" s="73" t="s">
        <v>2426</v>
      </c>
      <c r="D548" s="51" t="s">
        <v>962</v>
      </c>
      <c r="E548" s="88"/>
      <c r="F548" s="51" t="s">
        <v>1199</v>
      </c>
      <c r="G548" s="88"/>
      <c r="H548" s="17" t="s">
        <v>1236</v>
      </c>
      <c r="I548" s="93" t="s">
        <v>1222</v>
      </c>
      <c r="J548" s="99" t="s">
        <v>1015</v>
      </c>
    </row>
    <row r="549" spans="2:10" x14ac:dyDescent="0.25">
      <c r="B549" s="56">
        <v>43266</v>
      </c>
      <c r="C549" s="73" t="s">
        <v>2427</v>
      </c>
      <c r="D549" s="51" t="s">
        <v>965</v>
      </c>
      <c r="E549" s="88"/>
      <c r="F549" s="51" t="s">
        <v>1199</v>
      </c>
      <c r="G549" s="88"/>
      <c r="H549" s="17" t="s">
        <v>1243</v>
      </c>
      <c r="I549" s="93" t="s">
        <v>1220</v>
      </c>
      <c r="J549" s="99" t="s">
        <v>1015</v>
      </c>
    </row>
    <row r="550" spans="2:10" x14ac:dyDescent="0.25">
      <c r="B550" s="56">
        <v>43256</v>
      </c>
      <c r="C550" s="73" t="s">
        <v>2428</v>
      </c>
      <c r="D550" s="51" t="s">
        <v>967</v>
      </c>
      <c r="E550" s="88"/>
      <c r="F550" s="51" t="s">
        <v>1199</v>
      </c>
      <c r="G550" s="88"/>
      <c r="H550" s="17" t="s">
        <v>1244</v>
      </c>
      <c r="I550" s="93" t="s">
        <v>1220</v>
      </c>
      <c r="J550" s="99" t="s">
        <v>1014</v>
      </c>
    </row>
    <row r="551" spans="2:10" x14ac:dyDescent="0.25">
      <c r="B551" s="56">
        <v>43319</v>
      </c>
      <c r="C551" s="73" t="s">
        <v>2429</v>
      </c>
      <c r="D551" s="51" t="s">
        <v>962</v>
      </c>
      <c r="E551" s="88"/>
      <c r="F551" s="51" t="s">
        <v>1199</v>
      </c>
      <c r="G551" s="88"/>
      <c r="H551" s="17" t="s">
        <v>1236</v>
      </c>
      <c r="I551" s="93" t="s">
        <v>1222</v>
      </c>
      <c r="J551" s="99" t="s">
        <v>1015</v>
      </c>
    </row>
    <row r="552" spans="2:10" x14ac:dyDescent="0.25">
      <c r="B552" s="56">
        <v>43285</v>
      </c>
      <c r="C552" s="73" t="s">
        <v>2430</v>
      </c>
      <c r="D552" s="51" t="s">
        <v>962</v>
      </c>
      <c r="E552" s="88"/>
      <c r="F552" s="51" t="s">
        <v>1198</v>
      </c>
      <c r="G552" s="88"/>
      <c r="H552" s="17" t="s">
        <v>1239</v>
      </c>
      <c r="I552" s="93" t="s">
        <v>1195</v>
      </c>
      <c r="J552" s="99" t="s">
        <v>1015</v>
      </c>
    </row>
    <row r="553" spans="2:10" x14ac:dyDescent="0.25">
      <c r="B553" s="56">
        <v>43218</v>
      </c>
      <c r="C553" s="73" t="s">
        <v>2431</v>
      </c>
      <c r="D553" s="51" t="s">
        <v>967</v>
      </c>
      <c r="E553" s="88"/>
      <c r="F553" s="51" t="s">
        <v>1193</v>
      </c>
      <c r="G553" s="88"/>
      <c r="H553" s="17" t="s">
        <v>1239</v>
      </c>
      <c r="I553" s="93" t="s">
        <v>1222</v>
      </c>
      <c r="J553" s="99" t="s">
        <v>1015</v>
      </c>
    </row>
    <row r="554" spans="2:10" x14ac:dyDescent="0.25">
      <c r="B554" s="56">
        <v>43110</v>
      </c>
      <c r="C554" s="73" t="s">
        <v>2432</v>
      </c>
      <c r="D554" s="51" t="s">
        <v>967</v>
      </c>
      <c r="E554" s="88"/>
      <c r="F554" s="51" t="s">
        <v>1185</v>
      </c>
      <c r="G554" s="88"/>
      <c r="H554" s="17" t="s">
        <v>1239</v>
      </c>
      <c r="I554" s="93" t="s">
        <v>980</v>
      </c>
      <c r="J554" s="99" t="s">
        <v>1014</v>
      </c>
    </row>
    <row r="555" spans="2:10" x14ac:dyDescent="0.25">
      <c r="B555" s="56">
        <v>43160</v>
      </c>
      <c r="C555" s="73" t="s">
        <v>2433</v>
      </c>
      <c r="D555" s="51" t="s">
        <v>962</v>
      </c>
      <c r="E555" s="88"/>
      <c r="F555" s="51" t="s">
        <v>1193</v>
      </c>
      <c r="G555" s="88"/>
      <c r="H555" s="17" t="s">
        <v>1238</v>
      </c>
      <c r="I555" s="93" t="s">
        <v>1219</v>
      </c>
      <c r="J555" s="99" t="s">
        <v>1015</v>
      </c>
    </row>
    <row r="556" spans="2:10" x14ac:dyDescent="0.25">
      <c r="B556" s="56">
        <v>43268</v>
      </c>
      <c r="C556" s="73" t="s">
        <v>2434</v>
      </c>
      <c r="D556" s="51" t="s">
        <v>962</v>
      </c>
      <c r="E556" s="88"/>
      <c r="F556" s="51" t="s">
        <v>1199</v>
      </c>
      <c r="G556" s="88"/>
      <c r="H556" s="17" t="s">
        <v>1243</v>
      </c>
      <c r="I556" s="93" t="s">
        <v>1219</v>
      </c>
      <c r="J556" s="99" t="s">
        <v>1015</v>
      </c>
    </row>
    <row r="557" spans="2:10" x14ac:dyDescent="0.25">
      <c r="B557" s="56">
        <v>43191</v>
      </c>
      <c r="C557" s="73" t="s">
        <v>2435</v>
      </c>
      <c r="D557" s="51" t="s">
        <v>965</v>
      </c>
      <c r="E557" s="88"/>
      <c r="F557" s="51" t="s">
        <v>1193</v>
      </c>
      <c r="G557" s="88"/>
      <c r="H557" s="17" t="s">
        <v>1236</v>
      </c>
      <c r="I557" s="93" t="s">
        <v>976</v>
      </c>
      <c r="J557" s="99" t="s">
        <v>1015</v>
      </c>
    </row>
    <row r="558" spans="2:10" x14ac:dyDescent="0.25">
      <c r="B558" s="56">
        <v>43122</v>
      </c>
      <c r="C558" s="73" t="s">
        <v>2436</v>
      </c>
      <c r="D558" s="51" t="s">
        <v>962</v>
      </c>
      <c r="E558" s="88"/>
      <c r="F558" s="51" t="s">
        <v>1189</v>
      </c>
      <c r="G558" s="88"/>
      <c r="H558" s="17" t="s">
        <v>1240</v>
      </c>
      <c r="I558" s="93" t="s">
        <v>1223</v>
      </c>
      <c r="J558" s="99" t="s">
        <v>1014</v>
      </c>
    </row>
    <row r="559" spans="2:10" x14ac:dyDescent="0.25">
      <c r="B559" s="56">
        <v>43131</v>
      </c>
      <c r="C559" s="73" t="s">
        <v>2437</v>
      </c>
      <c r="D559" s="51" t="s">
        <v>962</v>
      </c>
      <c r="E559" s="88"/>
      <c r="F559" s="51" t="s">
        <v>1193</v>
      </c>
      <c r="G559" s="88"/>
      <c r="H559" s="17" t="s">
        <v>1236</v>
      </c>
      <c r="I559" s="93" t="s">
        <v>1195</v>
      </c>
      <c r="J559" s="99" t="s">
        <v>1014</v>
      </c>
    </row>
    <row r="560" spans="2:10" x14ac:dyDescent="0.25">
      <c r="B560" s="56">
        <v>43249</v>
      </c>
      <c r="C560" s="73" t="s">
        <v>2438</v>
      </c>
      <c r="D560" s="51" t="s">
        <v>967</v>
      </c>
      <c r="E560" s="88"/>
      <c r="F560" s="51" t="s">
        <v>1189</v>
      </c>
      <c r="G560" s="88"/>
      <c r="H560" s="17" t="s">
        <v>1236</v>
      </c>
      <c r="I560" s="93" t="s">
        <v>1220</v>
      </c>
      <c r="J560" s="99" t="s">
        <v>1015</v>
      </c>
    </row>
    <row r="561" spans="2:10" x14ac:dyDescent="0.25">
      <c r="B561" s="56">
        <v>43257</v>
      </c>
      <c r="C561" s="73" t="s">
        <v>2439</v>
      </c>
      <c r="D561" s="51" t="s">
        <v>962</v>
      </c>
      <c r="E561" s="88"/>
      <c r="F561" s="51" t="s">
        <v>1199</v>
      </c>
      <c r="G561" s="88"/>
      <c r="H561" s="17" t="s">
        <v>1236</v>
      </c>
      <c r="I561" s="93" t="s">
        <v>1218</v>
      </c>
      <c r="J561" s="99" t="s">
        <v>1014</v>
      </c>
    </row>
    <row r="562" spans="2:10" x14ac:dyDescent="0.25">
      <c r="B562" s="56">
        <v>43124</v>
      </c>
      <c r="C562" s="73" t="s">
        <v>2440</v>
      </c>
      <c r="D562" s="51" t="s">
        <v>967</v>
      </c>
      <c r="E562" s="88"/>
      <c r="F562" s="51" t="s">
        <v>1199</v>
      </c>
      <c r="G562" s="88"/>
      <c r="H562" s="17" t="s">
        <v>1242</v>
      </c>
      <c r="I562" s="93" t="s">
        <v>1223</v>
      </c>
      <c r="J562" s="99" t="s">
        <v>1015</v>
      </c>
    </row>
    <row r="563" spans="2:10" x14ac:dyDescent="0.25">
      <c r="B563" s="56">
        <v>43239</v>
      </c>
      <c r="C563" s="73" t="s">
        <v>2441</v>
      </c>
      <c r="D563" s="51" t="s">
        <v>962</v>
      </c>
      <c r="E563" s="88"/>
      <c r="F563" s="51" t="s">
        <v>1199</v>
      </c>
      <c r="G563" s="88"/>
      <c r="H563" s="17" t="s">
        <v>1243</v>
      </c>
      <c r="I563" s="93" t="s">
        <v>1218</v>
      </c>
      <c r="J563" s="99" t="s">
        <v>1015</v>
      </c>
    </row>
    <row r="564" spans="2:10" x14ac:dyDescent="0.25">
      <c r="B564" s="56">
        <v>43238</v>
      </c>
      <c r="C564" s="73" t="s">
        <v>2442</v>
      </c>
      <c r="D564" s="51" t="s">
        <v>967</v>
      </c>
      <c r="E564" s="88"/>
      <c r="F564" s="51" t="s">
        <v>1185</v>
      </c>
      <c r="G564" s="88"/>
      <c r="H564" s="17" t="s">
        <v>1243</v>
      </c>
      <c r="I564" s="93" t="s">
        <v>1219</v>
      </c>
      <c r="J564" s="99" t="s">
        <v>1015</v>
      </c>
    </row>
    <row r="565" spans="2:10" x14ac:dyDescent="0.25">
      <c r="B565" s="56">
        <v>43251</v>
      </c>
      <c r="C565" s="73" t="s">
        <v>2443</v>
      </c>
      <c r="D565" s="51" t="s">
        <v>965</v>
      </c>
      <c r="E565" s="88"/>
      <c r="F565" s="51" t="s">
        <v>1193</v>
      </c>
      <c r="G565" s="88"/>
      <c r="H565" s="17" t="s">
        <v>1240</v>
      </c>
      <c r="I565" s="93" t="s">
        <v>980</v>
      </c>
      <c r="J565" s="99" t="s">
        <v>1015</v>
      </c>
    </row>
    <row r="566" spans="2:10" x14ac:dyDescent="0.25">
      <c r="B566" s="56">
        <v>43316</v>
      </c>
      <c r="C566" s="73" t="s">
        <v>2444</v>
      </c>
      <c r="D566" s="51" t="s">
        <v>967</v>
      </c>
      <c r="E566" s="88"/>
      <c r="F566" s="51" t="s">
        <v>1189</v>
      </c>
      <c r="G566" s="88"/>
      <c r="H566" s="17" t="s">
        <v>1237</v>
      </c>
      <c r="I566" s="93" t="s">
        <v>1195</v>
      </c>
      <c r="J566" s="99" t="s">
        <v>1014</v>
      </c>
    </row>
    <row r="567" spans="2:10" x14ac:dyDescent="0.25">
      <c r="B567" s="56">
        <v>43294</v>
      </c>
      <c r="C567" s="73" t="s">
        <v>2445</v>
      </c>
      <c r="D567" s="51" t="s">
        <v>965</v>
      </c>
      <c r="E567" s="88"/>
      <c r="F567" s="51" t="s">
        <v>1189</v>
      </c>
      <c r="G567" s="88"/>
      <c r="H567" s="17" t="s">
        <v>1244</v>
      </c>
      <c r="I567" s="93" t="s">
        <v>976</v>
      </c>
      <c r="J567" s="99" t="s">
        <v>1014</v>
      </c>
    </row>
    <row r="568" spans="2:10" x14ac:dyDescent="0.25">
      <c r="B568" s="56">
        <v>43218</v>
      </c>
      <c r="C568" s="73" t="s">
        <v>2446</v>
      </c>
      <c r="D568" s="51" t="s">
        <v>962</v>
      </c>
      <c r="E568" s="88"/>
      <c r="F568" s="51" t="s">
        <v>1198</v>
      </c>
      <c r="G568" s="88"/>
      <c r="H568" s="17" t="s">
        <v>1237</v>
      </c>
      <c r="I568" s="93" t="s">
        <v>980</v>
      </c>
      <c r="J568" s="99" t="s">
        <v>1014</v>
      </c>
    </row>
    <row r="569" spans="2:10" x14ac:dyDescent="0.25">
      <c r="B569" s="56">
        <v>43255</v>
      </c>
      <c r="C569" s="73" t="s">
        <v>2447</v>
      </c>
      <c r="D569" s="51" t="s">
        <v>965</v>
      </c>
      <c r="E569" s="88"/>
      <c r="F569" s="51" t="s">
        <v>1197</v>
      </c>
      <c r="G569" s="88"/>
      <c r="H569" s="17" t="s">
        <v>1239</v>
      </c>
      <c r="I569" s="93" t="s">
        <v>1222</v>
      </c>
      <c r="J569" s="99" t="s">
        <v>1015</v>
      </c>
    </row>
    <row r="570" spans="2:10" x14ac:dyDescent="0.25">
      <c r="B570" s="56">
        <v>43327</v>
      </c>
      <c r="C570" s="73" t="s">
        <v>2448</v>
      </c>
      <c r="D570" s="51" t="s">
        <v>965</v>
      </c>
      <c r="E570" s="88"/>
      <c r="F570" s="51" t="s">
        <v>1199</v>
      </c>
      <c r="G570" s="88"/>
      <c r="H570" s="17" t="s">
        <v>1240</v>
      </c>
      <c r="I570" s="93" t="s">
        <v>1221</v>
      </c>
      <c r="J570" s="99" t="s">
        <v>1014</v>
      </c>
    </row>
    <row r="571" spans="2:10" x14ac:dyDescent="0.25">
      <c r="B571" s="56">
        <v>43107</v>
      </c>
      <c r="C571" s="73" t="s">
        <v>2449</v>
      </c>
      <c r="D571" s="51" t="s">
        <v>962</v>
      </c>
      <c r="E571" s="88"/>
      <c r="F571" s="51" t="s">
        <v>1199</v>
      </c>
      <c r="G571" s="88"/>
      <c r="H571" s="17" t="s">
        <v>1240</v>
      </c>
      <c r="I571" s="93" t="s">
        <v>1218</v>
      </c>
      <c r="J571" s="99" t="s">
        <v>1015</v>
      </c>
    </row>
    <row r="572" spans="2:10" x14ac:dyDescent="0.25">
      <c r="B572" s="56">
        <v>43287</v>
      </c>
      <c r="C572" s="73" t="s">
        <v>2450</v>
      </c>
      <c r="D572" s="51" t="s">
        <v>962</v>
      </c>
      <c r="E572" s="88"/>
      <c r="F572" s="51" t="s">
        <v>1199</v>
      </c>
      <c r="G572" s="88"/>
      <c r="H572" s="17" t="s">
        <v>1241</v>
      </c>
      <c r="I572" s="93" t="s">
        <v>1219</v>
      </c>
      <c r="J572" s="99" t="s">
        <v>1015</v>
      </c>
    </row>
    <row r="573" spans="2:10" x14ac:dyDescent="0.25">
      <c r="B573" s="56">
        <v>43183</v>
      </c>
      <c r="C573" s="73" t="s">
        <v>2451</v>
      </c>
      <c r="D573" s="51" t="s">
        <v>965</v>
      </c>
      <c r="E573" s="88"/>
      <c r="F573" s="51" t="s">
        <v>1193</v>
      </c>
      <c r="G573" s="88"/>
      <c r="H573" s="17" t="s">
        <v>1239</v>
      </c>
      <c r="I573" s="93" t="s">
        <v>1195</v>
      </c>
      <c r="J573" s="99" t="s">
        <v>1015</v>
      </c>
    </row>
    <row r="574" spans="2:10" x14ac:dyDescent="0.25">
      <c r="B574" s="56">
        <v>43125</v>
      </c>
      <c r="C574" s="73" t="s">
        <v>2452</v>
      </c>
      <c r="D574" s="51" t="s">
        <v>965</v>
      </c>
      <c r="E574" s="88"/>
      <c r="F574" s="51" t="s">
        <v>1199</v>
      </c>
      <c r="G574" s="88"/>
      <c r="H574" s="17" t="s">
        <v>1236</v>
      </c>
      <c r="I574" s="93" t="s">
        <v>1195</v>
      </c>
      <c r="J574" s="99" t="s">
        <v>1015</v>
      </c>
    </row>
    <row r="575" spans="2:10" x14ac:dyDescent="0.25">
      <c r="B575" s="56">
        <v>43245</v>
      </c>
      <c r="C575" s="73" t="s">
        <v>2453</v>
      </c>
      <c r="D575" s="51" t="s">
        <v>965</v>
      </c>
      <c r="E575" s="88"/>
      <c r="F575" s="51" t="s">
        <v>1189</v>
      </c>
      <c r="G575" s="88"/>
      <c r="H575" s="17" t="s">
        <v>1243</v>
      </c>
      <c r="I575" s="93" t="s">
        <v>1219</v>
      </c>
      <c r="J575" s="99" t="s">
        <v>1015</v>
      </c>
    </row>
    <row r="576" spans="2:10" x14ac:dyDescent="0.25">
      <c r="B576" s="56">
        <v>43312</v>
      </c>
      <c r="C576" s="73" t="s">
        <v>2454</v>
      </c>
      <c r="D576" s="51" t="s">
        <v>965</v>
      </c>
      <c r="E576" s="88"/>
      <c r="F576" s="51" t="s">
        <v>1197</v>
      </c>
      <c r="G576" s="88"/>
      <c r="H576" s="17" t="s">
        <v>1238</v>
      </c>
      <c r="I576" s="93" t="s">
        <v>1221</v>
      </c>
      <c r="J576" s="99" t="s">
        <v>1015</v>
      </c>
    </row>
    <row r="577" spans="2:10" x14ac:dyDescent="0.25">
      <c r="B577" s="56">
        <v>43113</v>
      </c>
      <c r="C577" s="73" t="s">
        <v>2455</v>
      </c>
      <c r="D577" s="51" t="s">
        <v>967</v>
      </c>
      <c r="E577" s="88"/>
      <c r="F577" s="51" t="s">
        <v>1198</v>
      </c>
      <c r="G577" s="88"/>
      <c r="H577" s="17" t="s">
        <v>1244</v>
      </c>
      <c r="I577" s="93" t="s">
        <v>980</v>
      </c>
      <c r="J577" s="99" t="s">
        <v>1015</v>
      </c>
    </row>
    <row r="578" spans="2:10" x14ac:dyDescent="0.25">
      <c r="B578" s="56">
        <v>43223</v>
      </c>
      <c r="C578" s="73" t="s">
        <v>2456</v>
      </c>
      <c r="D578" s="51" t="s">
        <v>965</v>
      </c>
      <c r="E578" s="88"/>
      <c r="F578" s="51" t="s">
        <v>1193</v>
      </c>
      <c r="G578" s="88"/>
      <c r="H578" s="17" t="s">
        <v>1238</v>
      </c>
      <c r="I578" s="93" t="s">
        <v>1220</v>
      </c>
      <c r="J578" s="99" t="s">
        <v>1015</v>
      </c>
    </row>
    <row r="579" spans="2:10" x14ac:dyDescent="0.25">
      <c r="B579" s="56">
        <v>43294</v>
      </c>
      <c r="C579" s="73" t="s">
        <v>2457</v>
      </c>
      <c r="D579" s="51" t="s">
        <v>965</v>
      </c>
      <c r="E579" s="88"/>
      <c r="F579" s="51" t="s">
        <v>1189</v>
      </c>
      <c r="G579" s="88"/>
      <c r="H579" s="17" t="s">
        <v>1239</v>
      </c>
      <c r="I579" s="93" t="s">
        <v>1195</v>
      </c>
      <c r="J579" s="99" t="s">
        <v>1015</v>
      </c>
    </row>
    <row r="580" spans="2:10" x14ac:dyDescent="0.25">
      <c r="B580" s="56">
        <v>43211</v>
      </c>
      <c r="C580" s="73" t="s">
        <v>2458</v>
      </c>
      <c r="D580" s="51" t="s">
        <v>962</v>
      </c>
      <c r="E580" s="88"/>
      <c r="F580" s="51" t="s">
        <v>1185</v>
      </c>
      <c r="G580" s="88"/>
      <c r="H580" s="17" t="s">
        <v>1239</v>
      </c>
      <c r="I580" s="93" t="s">
        <v>976</v>
      </c>
      <c r="J580" s="99" t="s">
        <v>1015</v>
      </c>
    </row>
    <row r="581" spans="2:10" x14ac:dyDescent="0.25">
      <c r="B581" s="56">
        <v>43309</v>
      </c>
      <c r="C581" s="73" t="s">
        <v>2459</v>
      </c>
      <c r="D581" s="51" t="s">
        <v>962</v>
      </c>
      <c r="E581" s="88"/>
      <c r="F581" s="51" t="s">
        <v>1197</v>
      </c>
      <c r="G581" s="88"/>
      <c r="H581" s="17" t="s">
        <v>1239</v>
      </c>
      <c r="I581" s="93" t="s">
        <v>1195</v>
      </c>
      <c r="J581" s="99" t="s">
        <v>1015</v>
      </c>
    </row>
    <row r="582" spans="2:10" x14ac:dyDescent="0.25">
      <c r="B582" s="56">
        <v>43106</v>
      </c>
      <c r="C582" s="73" t="s">
        <v>2460</v>
      </c>
      <c r="D582" s="51" t="s">
        <v>965</v>
      </c>
      <c r="E582" s="88"/>
      <c r="F582" s="51" t="s">
        <v>1198</v>
      </c>
      <c r="G582" s="88"/>
      <c r="H582" s="17" t="s">
        <v>1239</v>
      </c>
      <c r="I582" s="93" t="s">
        <v>1222</v>
      </c>
      <c r="J582" s="99" t="s">
        <v>1014</v>
      </c>
    </row>
    <row r="583" spans="2:10" x14ac:dyDescent="0.25">
      <c r="B583" s="56">
        <v>43186</v>
      </c>
      <c r="C583" s="73" t="s">
        <v>2461</v>
      </c>
      <c r="D583" s="51" t="s">
        <v>967</v>
      </c>
      <c r="E583" s="88"/>
      <c r="F583" s="51" t="s">
        <v>1198</v>
      </c>
      <c r="G583" s="88"/>
      <c r="H583" s="17" t="s">
        <v>1236</v>
      </c>
      <c r="I583" s="93" t="s">
        <v>1221</v>
      </c>
      <c r="J583" s="99" t="s">
        <v>1015</v>
      </c>
    </row>
    <row r="584" spans="2:10" x14ac:dyDescent="0.25">
      <c r="B584" s="56">
        <v>43151</v>
      </c>
      <c r="C584" s="73" t="s">
        <v>2462</v>
      </c>
      <c r="D584" s="51" t="s">
        <v>967</v>
      </c>
      <c r="E584" s="88"/>
      <c r="F584" s="51" t="s">
        <v>1198</v>
      </c>
      <c r="G584" s="88"/>
      <c r="H584" s="17" t="s">
        <v>1240</v>
      </c>
      <c r="I584" s="93" t="s">
        <v>1221</v>
      </c>
      <c r="J584" s="99" t="s">
        <v>1014</v>
      </c>
    </row>
    <row r="585" spans="2:10" x14ac:dyDescent="0.25">
      <c r="B585" s="56">
        <v>43179</v>
      </c>
      <c r="C585" s="73" t="s">
        <v>2463</v>
      </c>
      <c r="D585" s="51" t="s">
        <v>967</v>
      </c>
      <c r="E585" s="88"/>
      <c r="F585" s="51" t="s">
        <v>1185</v>
      </c>
      <c r="G585" s="88"/>
      <c r="H585" s="17" t="s">
        <v>1244</v>
      </c>
      <c r="I585" s="93" t="s">
        <v>1223</v>
      </c>
      <c r="J585" s="99" t="s">
        <v>1015</v>
      </c>
    </row>
    <row r="586" spans="2:10" x14ac:dyDescent="0.25">
      <c r="B586" s="56">
        <v>43312</v>
      </c>
      <c r="C586" s="73" t="s">
        <v>2464</v>
      </c>
      <c r="D586" s="51" t="s">
        <v>962</v>
      </c>
      <c r="E586" s="88"/>
      <c r="F586" s="51" t="s">
        <v>1198</v>
      </c>
      <c r="G586" s="88"/>
      <c r="H586" s="17" t="s">
        <v>1239</v>
      </c>
      <c r="I586" s="93" t="s">
        <v>1195</v>
      </c>
      <c r="J586" s="99" t="s">
        <v>1015</v>
      </c>
    </row>
    <row r="587" spans="2:10" x14ac:dyDescent="0.25">
      <c r="B587" s="56">
        <v>43203</v>
      </c>
      <c r="C587" s="73" t="s">
        <v>2465</v>
      </c>
      <c r="D587" s="51" t="s">
        <v>967</v>
      </c>
      <c r="E587" s="88"/>
      <c r="F587" s="51" t="s">
        <v>1193</v>
      </c>
      <c r="G587" s="88"/>
      <c r="H587" s="17" t="s">
        <v>1240</v>
      </c>
      <c r="I587" s="93" t="s">
        <v>980</v>
      </c>
      <c r="J587" s="99" t="s">
        <v>1014</v>
      </c>
    </row>
    <row r="588" spans="2:10" x14ac:dyDescent="0.25">
      <c r="B588" s="56">
        <v>43321</v>
      </c>
      <c r="C588" s="73" t="s">
        <v>2466</v>
      </c>
      <c r="D588" s="51" t="s">
        <v>965</v>
      </c>
      <c r="E588" s="88"/>
      <c r="F588" s="51" t="s">
        <v>1199</v>
      </c>
      <c r="G588" s="88"/>
      <c r="H588" s="17" t="s">
        <v>1241</v>
      </c>
      <c r="I588" s="93" t="s">
        <v>1219</v>
      </c>
      <c r="J588" s="99" t="s">
        <v>1014</v>
      </c>
    </row>
    <row r="589" spans="2:10" x14ac:dyDescent="0.25">
      <c r="B589" s="56">
        <v>43327</v>
      </c>
      <c r="C589" s="73" t="s">
        <v>2467</v>
      </c>
      <c r="D589" s="51" t="s">
        <v>965</v>
      </c>
      <c r="E589" s="88"/>
      <c r="F589" s="51" t="s">
        <v>1199</v>
      </c>
      <c r="G589" s="88"/>
      <c r="H589" s="17" t="s">
        <v>1241</v>
      </c>
      <c r="I589" s="93" t="s">
        <v>1221</v>
      </c>
      <c r="J589" s="99" t="s">
        <v>1015</v>
      </c>
    </row>
    <row r="590" spans="2:10" x14ac:dyDescent="0.25">
      <c r="B590" s="56">
        <v>43320</v>
      </c>
      <c r="C590" s="73" t="s">
        <v>2468</v>
      </c>
      <c r="D590" s="51" t="s">
        <v>962</v>
      </c>
      <c r="E590" s="88"/>
      <c r="F590" s="51" t="s">
        <v>1189</v>
      </c>
      <c r="G590" s="88"/>
      <c r="H590" s="17" t="s">
        <v>1240</v>
      </c>
      <c r="I590" s="93" t="s">
        <v>976</v>
      </c>
      <c r="J590" s="99" t="s">
        <v>1015</v>
      </c>
    </row>
    <row r="591" spans="2:10" x14ac:dyDescent="0.25">
      <c r="B591" s="56">
        <v>43220</v>
      </c>
      <c r="C591" s="73" t="s">
        <v>2469</v>
      </c>
      <c r="D591" s="51" t="s">
        <v>967</v>
      </c>
      <c r="E591" s="88"/>
      <c r="F591" s="51" t="s">
        <v>1185</v>
      </c>
      <c r="G591" s="88"/>
      <c r="H591" s="17" t="s">
        <v>1236</v>
      </c>
      <c r="I591" s="93" t="s">
        <v>1221</v>
      </c>
      <c r="J591" s="99" t="s">
        <v>1015</v>
      </c>
    </row>
    <row r="592" spans="2:10" x14ac:dyDescent="0.25">
      <c r="B592" s="56">
        <v>43144</v>
      </c>
      <c r="C592" s="73" t="s">
        <v>2470</v>
      </c>
      <c r="D592" s="51" t="s">
        <v>962</v>
      </c>
      <c r="E592" s="88"/>
      <c r="F592" s="51" t="s">
        <v>1189</v>
      </c>
      <c r="G592" s="88"/>
      <c r="H592" s="17" t="s">
        <v>1236</v>
      </c>
      <c r="I592" s="93" t="s">
        <v>1220</v>
      </c>
      <c r="J592" s="99" t="s">
        <v>1014</v>
      </c>
    </row>
    <row r="593" spans="2:9" ht="12.75" thickBot="1" x14ac:dyDescent="0.3"/>
    <row r="594" spans="2:9" ht="12.75" thickBot="1" x14ac:dyDescent="0.3">
      <c r="B594" s="6" t="s">
        <v>1229</v>
      </c>
      <c r="G594" s="95">
        <f>COUNTIFS(J541:J592,"SI")</f>
        <v>15</v>
      </c>
    </row>
    <row r="595" spans="2:9" ht="5.25" customHeight="1" thickBot="1" x14ac:dyDescent="0.3"/>
    <row r="596" spans="2:9" ht="12.75" thickBot="1" x14ac:dyDescent="0.3">
      <c r="B596" s="6" t="s">
        <v>1003</v>
      </c>
      <c r="G596" s="95">
        <f>COUNTA(J541:J592)</f>
        <v>52</v>
      </c>
    </row>
    <row r="597" spans="2:9" ht="5.25" customHeight="1" thickBot="1" x14ac:dyDescent="0.3"/>
    <row r="598" spans="2:9" ht="12.75" thickBot="1" x14ac:dyDescent="0.3">
      <c r="B598" s="6" t="s">
        <v>1228</v>
      </c>
      <c r="G598" s="100">
        <f>+G594/G596</f>
        <v>0.28846153846153844</v>
      </c>
    </row>
    <row r="600" spans="2:9" x14ac:dyDescent="0.25">
      <c r="B600" s="23" t="s">
        <v>1212</v>
      </c>
    </row>
    <row r="602" spans="2:9" ht="36" x14ac:dyDescent="0.25">
      <c r="B602" s="167" t="s">
        <v>1181</v>
      </c>
      <c r="C602" s="168"/>
      <c r="D602" s="84" t="s">
        <v>1248</v>
      </c>
      <c r="E602" s="84" t="s">
        <v>1247</v>
      </c>
      <c r="F602" s="22" t="s">
        <v>1228</v>
      </c>
      <c r="H602" s="23" t="s">
        <v>1251</v>
      </c>
    </row>
    <row r="603" spans="2:9" x14ac:dyDescent="0.25">
      <c r="B603" s="149" t="s">
        <v>1185</v>
      </c>
      <c r="C603" s="150"/>
      <c r="D603" s="31">
        <f t="shared" ref="D603:D608" si="49">COUNTIFS($F$541:$F$592,$B603,$J$541:$J$592,"SI")</f>
        <v>1</v>
      </c>
      <c r="E603" s="31">
        <f t="shared" ref="E603:E608" si="50">COUNTIFS($F$541:$F$592,$B603)</f>
        <v>7</v>
      </c>
      <c r="F603" s="94">
        <f t="shared" ref="F603:F610" si="51">IFERROR(D603/E603,0)</f>
        <v>0.14285714285714285</v>
      </c>
    </row>
    <row r="604" spans="2:9" x14ac:dyDescent="0.25">
      <c r="B604" s="149" t="s">
        <v>1189</v>
      </c>
      <c r="C604" s="150"/>
      <c r="D604" s="31">
        <f t="shared" si="49"/>
        <v>4</v>
      </c>
      <c r="E604" s="31">
        <f t="shared" si="50"/>
        <v>8</v>
      </c>
      <c r="F604" s="94">
        <f t="shared" si="51"/>
        <v>0.5</v>
      </c>
      <c r="H604" s="24"/>
      <c r="I604" s="6" t="s">
        <v>1252</v>
      </c>
    </row>
    <row r="605" spans="2:9" x14ac:dyDescent="0.25">
      <c r="B605" s="149" t="s">
        <v>1193</v>
      </c>
      <c r="C605" s="150"/>
      <c r="D605" s="31">
        <f t="shared" si="49"/>
        <v>2</v>
      </c>
      <c r="E605" s="31">
        <f t="shared" si="50"/>
        <v>10</v>
      </c>
      <c r="F605" s="94">
        <f t="shared" si="51"/>
        <v>0.2</v>
      </c>
      <c r="H605" s="25"/>
      <c r="I605" s="6" t="s">
        <v>1253</v>
      </c>
    </row>
    <row r="606" spans="2:9" x14ac:dyDescent="0.25">
      <c r="B606" s="149" t="s">
        <v>1197</v>
      </c>
      <c r="C606" s="150"/>
      <c r="D606" s="31">
        <f t="shared" si="49"/>
        <v>0</v>
      </c>
      <c r="E606" s="31">
        <f t="shared" si="50"/>
        <v>4</v>
      </c>
      <c r="F606" s="94">
        <f t="shared" si="51"/>
        <v>0</v>
      </c>
      <c r="H606" s="26"/>
      <c r="I606" s="6" t="s">
        <v>1254</v>
      </c>
    </row>
    <row r="607" spans="2:9" x14ac:dyDescent="0.25">
      <c r="B607" s="149" t="s">
        <v>1198</v>
      </c>
      <c r="C607" s="150"/>
      <c r="D607" s="31">
        <f t="shared" si="49"/>
        <v>4</v>
      </c>
      <c r="E607" s="31">
        <f t="shared" si="50"/>
        <v>9</v>
      </c>
      <c r="F607" s="94">
        <f t="shared" si="51"/>
        <v>0.44444444444444442</v>
      </c>
    </row>
    <row r="608" spans="2:9" x14ac:dyDescent="0.25">
      <c r="B608" s="149" t="s">
        <v>1199</v>
      </c>
      <c r="C608" s="150"/>
      <c r="D608" s="31">
        <f t="shared" si="49"/>
        <v>4</v>
      </c>
      <c r="E608" s="31">
        <f t="shared" si="50"/>
        <v>14</v>
      </c>
      <c r="F608" s="94">
        <f t="shared" si="51"/>
        <v>0.2857142857142857</v>
      </c>
    </row>
    <row r="610" spans="2:9" x14ac:dyDescent="0.25">
      <c r="C610" s="6" t="s">
        <v>1213</v>
      </c>
      <c r="D610" s="140">
        <f>SUM(D603:D609)</f>
        <v>15</v>
      </c>
      <c r="E610" s="140">
        <f>SUM(E603:E609)</f>
        <v>52</v>
      </c>
      <c r="F610" s="94">
        <f t="shared" si="51"/>
        <v>0.28846153846153844</v>
      </c>
    </row>
    <row r="612" spans="2:9" x14ac:dyDescent="0.25">
      <c r="B612" s="23" t="s">
        <v>1225</v>
      </c>
    </row>
    <row r="614" spans="2:9" ht="36" x14ac:dyDescent="0.25">
      <c r="B614" s="167" t="s">
        <v>1217</v>
      </c>
      <c r="C614" s="168"/>
      <c r="D614" s="84" t="s">
        <v>1248</v>
      </c>
      <c r="E614" s="84" t="s">
        <v>1247</v>
      </c>
      <c r="F614" s="22" t="s">
        <v>1228</v>
      </c>
      <c r="H614" s="23" t="s">
        <v>1251</v>
      </c>
    </row>
    <row r="615" spans="2:9" x14ac:dyDescent="0.25">
      <c r="B615" s="171" t="s">
        <v>1218</v>
      </c>
      <c r="C615" s="172"/>
      <c r="D615" s="31">
        <f>COUNTIFS($I$541:$I$592,$B615,$J$541:$J$592,"SI")</f>
        <v>1</v>
      </c>
      <c r="E615" s="31">
        <f>COUNTIFS($I$541:$I$592,$B615)</f>
        <v>3</v>
      </c>
      <c r="F615" s="94">
        <f>IFERROR(D615/E615,0)</f>
        <v>0.33333333333333331</v>
      </c>
    </row>
    <row r="616" spans="2:9" x14ac:dyDescent="0.25">
      <c r="B616" s="171" t="s">
        <v>1219</v>
      </c>
      <c r="C616" s="172"/>
      <c r="D616" s="31">
        <f t="shared" ref="D616:D624" si="52">COUNTIFS($I$541:$I$592,$B616,$J$541:$J$592,"SI")</f>
        <v>1</v>
      </c>
      <c r="E616" s="31">
        <f t="shared" ref="E616:E624" si="53">COUNTIFS($I$541:$I$592,$B616)</f>
        <v>7</v>
      </c>
      <c r="F616" s="94">
        <f t="shared" ref="F616:F626" si="54">IFERROR(D616/E616,0)</f>
        <v>0.14285714285714285</v>
      </c>
      <c r="H616" s="24"/>
      <c r="I616" s="6" t="s">
        <v>1252</v>
      </c>
    </row>
    <row r="617" spans="2:9" x14ac:dyDescent="0.25">
      <c r="B617" s="171" t="s">
        <v>980</v>
      </c>
      <c r="C617" s="172"/>
      <c r="D617" s="31">
        <f t="shared" si="52"/>
        <v>3</v>
      </c>
      <c r="E617" s="31">
        <f t="shared" si="53"/>
        <v>6</v>
      </c>
      <c r="F617" s="94">
        <f t="shared" si="54"/>
        <v>0.5</v>
      </c>
      <c r="H617" s="25"/>
      <c r="I617" s="6" t="s">
        <v>1253</v>
      </c>
    </row>
    <row r="618" spans="2:9" x14ac:dyDescent="0.25">
      <c r="B618" s="171" t="s">
        <v>1220</v>
      </c>
      <c r="C618" s="172"/>
      <c r="D618" s="31">
        <f t="shared" si="52"/>
        <v>2</v>
      </c>
      <c r="E618" s="31">
        <f t="shared" si="53"/>
        <v>6</v>
      </c>
      <c r="F618" s="94">
        <f t="shared" si="54"/>
        <v>0.33333333333333331</v>
      </c>
      <c r="H618" s="26"/>
      <c r="I618" s="6" t="s">
        <v>1254</v>
      </c>
    </row>
    <row r="619" spans="2:9" x14ac:dyDescent="0.25">
      <c r="B619" s="171" t="s">
        <v>976</v>
      </c>
      <c r="C619" s="172"/>
      <c r="D619" s="31">
        <f t="shared" si="52"/>
        <v>1</v>
      </c>
      <c r="E619" s="31">
        <f t="shared" si="53"/>
        <v>4</v>
      </c>
      <c r="F619" s="94">
        <f t="shared" si="54"/>
        <v>0.25</v>
      </c>
    </row>
    <row r="620" spans="2:9" x14ac:dyDescent="0.25">
      <c r="B620" s="171" t="s">
        <v>1221</v>
      </c>
      <c r="C620" s="172"/>
      <c r="D620" s="31">
        <f t="shared" si="52"/>
        <v>2</v>
      </c>
      <c r="E620" s="31">
        <f t="shared" si="53"/>
        <v>6</v>
      </c>
      <c r="F620" s="94">
        <f t="shared" si="54"/>
        <v>0.33333333333333331</v>
      </c>
    </row>
    <row r="621" spans="2:9" x14ac:dyDescent="0.25">
      <c r="B621" s="171" t="s">
        <v>1222</v>
      </c>
      <c r="C621" s="172"/>
      <c r="D621" s="31">
        <f t="shared" si="52"/>
        <v>1</v>
      </c>
      <c r="E621" s="31">
        <f t="shared" si="53"/>
        <v>6</v>
      </c>
      <c r="F621" s="94">
        <f t="shared" si="54"/>
        <v>0.16666666666666666</v>
      </c>
    </row>
    <row r="622" spans="2:9" x14ac:dyDescent="0.25">
      <c r="B622" s="171" t="s">
        <v>1223</v>
      </c>
      <c r="C622" s="172"/>
      <c r="D622" s="31">
        <f t="shared" si="52"/>
        <v>1</v>
      </c>
      <c r="E622" s="31">
        <f t="shared" si="53"/>
        <v>4</v>
      </c>
      <c r="F622" s="94">
        <f t="shared" si="54"/>
        <v>0.25</v>
      </c>
    </row>
    <row r="623" spans="2:9" x14ac:dyDescent="0.25">
      <c r="B623" s="171" t="s">
        <v>1224</v>
      </c>
      <c r="C623" s="172"/>
      <c r="D623" s="31">
        <f t="shared" si="52"/>
        <v>1</v>
      </c>
      <c r="E623" s="31">
        <f t="shared" si="53"/>
        <v>2</v>
      </c>
      <c r="F623" s="94">
        <f t="shared" si="54"/>
        <v>0.5</v>
      </c>
    </row>
    <row r="624" spans="2:9" x14ac:dyDescent="0.25">
      <c r="B624" s="171" t="s">
        <v>1195</v>
      </c>
      <c r="C624" s="172"/>
      <c r="D624" s="31">
        <f t="shared" si="52"/>
        <v>2</v>
      </c>
      <c r="E624" s="31">
        <f t="shared" si="53"/>
        <v>8</v>
      </c>
      <c r="F624" s="94">
        <f t="shared" si="54"/>
        <v>0.25</v>
      </c>
    </row>
    <row r="626" spans="2:9" x14ac:dyDescent="0.25">
      <c r="C626" s="6" t="s">
        <v>1213</v>
      </c>
      <c r="D626" s="140">
        <f>SUM(D615:D625)</f>
        <v>15</v>
      </c>
      <c r="E626" s="140">
        <f>SUM(E615:E625)</f>
        <v>52</v>
      </c>
      <c r="F626" s="94">
        <f t="shared" si="54"/>
        <v>0.28846153846153844</v>
      </c>
    </row>
    <row r="628" spans="2:9" x14ac:dyDescent="0.25">
      <c r="B628" s="23" t="s">
        <v>1249</v>
      </c>
    </row>
    <row r="630" spans="2:9" ht="36" x14ac:dyDescent="0.25">
      <c r="B630" s="167" t="s">
        <v>1250</v>
      </c>
      <c r="C630" s="168"/>
      <c r="D630" s="84" t="s">
        <v>1248</v>
      </c>
      <c r="E630" s="84" t="s">
        <v>1247</v>
      </c>
      <c r="F630" s="22" t="s">
        <v>1228</v>
      </c>
      <c r="H630" s="23" t="s">
        <v>1251</v>
      </c>
    </row>
    <row r="631" spans="2:9" x14ac:dyDescent="0.25">
      <c r="B631" s="171" t="s">
        <v>1236</v>
      </c>
      <c r="C631" s="172"/>
      <c r="D631" s="31">
        <f>COUNTIFS($H$541:$H$592,$B631,$J$541:$J$592,"SI")</f>
        <v>3</v>
      </c>
      <c r="E631" s="31">
        <f>COUNTIFS($H$541:$H$592,$B631)</f>
        <v>10</v>
      </c>
      <c r="F631" s="94">
        <f>IFERROR(D631/E631,0)</f>
        <v>0.3</v>
      </c>
    </row>
    <row r="632" spans="2:9" x14ac:dyDescent="0.25">
      <c r="B632" s="171" t="s">
        <v>1237</v>
      </c>
      <c r="C632" s="172"/>
      <c r="D632" s="31">
        <f t="shared" ref="D632:D639" si="55">COUNTIFS($H$541:$H$592,$B632,$J$541:$J$592,"SI")</f>
        <v>2</v>
      </c>
      <c r="E632" s="31">
        <f t="shared" ref="E632:E639" si="56">COUNTIFS($H$541:$H$592,$B632)</f>
        <v>3</v>
      </c>
      <c r="F632" s="94">
        <f t="shared" ref="F632:F641" si="57">IFERROR(D632/E632,0)</f>
        <v>0.66666666666666663</v>
      </c>
      <c r="H632" s="24"/>
      <c r="I632" s="6" t="s">
        <v>1252</v>
      </c>
    </row>
    <row r="633" spans="2:9" x14ac:dyDescent="0.25">
      <c r="B633" s="171" t="s">
        <v>1238</v>
      </c>
      <c r="C633" s="172"/>
      <c r="D633" s="31">
        <f t="shared" si="55"/>
        <v>0</v>
      </c>
      <c r="E633" s="31">
        <f t="shared" si="56"/>
        <v>3</v>
      </c>
      <c r="F633" s="94">
        <f t="shared" si="57"/>
        <v>0</v>
      </c>
      <c r="H633" s="25"/>
      <c r="I633" s="6" t="s">
        <v>1253</v>
      </c>
    </row>
    <row r="634" spans="2:9" x14ac:dyDescent="0.25">
      <c r="B634" s="171" t="s">
        <v>1239</v>
      </c>
      <c r="C634" s="172"/>
      <c r="D634" s="31">
        <f t="shared" si="55"/>
        <v>2</v>
      </c>
      <c r="E634" s="31">
        <f t="shared" si="56"/>
        <v>11</v>
      </c>
      <c r="F634" s="94">
        <f t="shared" si="57"/>
        <v>0.18181818181818182</v>
      </c>
      <c r="H634" s="26"/>
      <c r="I634" s="6" t="s">
        <v>1254</v>
      </c>
    </row>
    <row r="635" spans="2:9" x14ac:dyDescent="0.25">
      <c r="B635" s="171" t="s">
        <v>1240</v>
      </c>
      <c r="C635" s="172"/>
      <c r="D635" s="31">
        <f t="shared" si="55"/>
        <v>4</v>
      </c>
      <c r="E635" s="31">
        <f t="shared" si="56"/>
        <v>8</v>
      </c>
      <c r="F635" s="94">
        <f t="shared" si="57"/>
        <v>0.5</v>
      </c>
    </row>
    <row r="636" spans="2:9" x14ac:dyDescent="0.25">
      <c r="B636" s="171" t="s">
        <v>1241</v>
      </c>
      <c r="C636" s="172"/>
      <c r="D636" s="31">
        <f t="shared" si="55"/>
        <v>1</v>
      </c>
      <c r="E636" s="31">
        <f t="shared" si="56"/>
        <v>3</v>
      </c>
      <c r="F636" s="94">
        <f t="shared" si="57"/>
        <v>0.33333333333333331</v>
      </c>
    </row>
    <row r="637" spans="2:9" x14ac:dyDescent="0.25">
      <c r="B637" s="171" t="s">
        <v>1242</v>
      </c>
      <c r="C637" s="172"/>
      <c r="D637" s="31">
        <f t="shared" si="55"/>
        <v>0</v>
      </c>
      <c r="E637" s="31">
        <f t="shared" si="56"/>
        <v>2</v>
      </c>
      <c r="F637" s="94">
        <f t="shared" si="57"/>
        <v>0</v>
      </c>
    </row>
    <row r="638" spans="2:9" x14ac:dyDescent="0.25">
      <c r="B638" s="171" t="s">
        <v>1243</v>
      </c>
      <c r="C638" s="172"/>
      <c r="D638" s="31">
        <f t="shared" si="55"/>
        <v>0</v>
      </c>
      <c r="E638" s="31">
        <f t="shared" si="56"/>
        <v>7</v>
      </c>
      <c r="F638" s="94">
        <f t="shared" si="57"/>
        <v>0</v>
      </c>
    </row>
    <row r="639" spans="2:9" x14ac:dyDescent="0.25">
      <c r="B639" s="171" t="s">
        <v>1244</v>
      </c>
      <c r="C639" s="172"/>
      <c r="D639" s="31">
        <f t="shared" si="55"/>
        <v>3</v>
      </c>
      <c r="E639" s="31">
        <f t="shared" si="56"/>
        <v>5</v>
      </c>
      <c r="F639" s="94">
        <f t="shared" si="57"/>
        <v>0.6</v>
      </c>
    </row>
    <row r="641" spans="2:10" x14ac:dyDescent="0.25">
      <c r="C641" s="6" t="s">
        <v>1213</v>
      </c>
      <c r="D641" s="140">
        <f>SUM(D631:D640)</f>
        <v>15</v>
      </c>
      <c r="E641" s="140">
        <f>SUM(E631:E640)</f>
        <v>52</v>
      </c>
      <c r="F641" s="94">
        <f t="shared" si="57"/>
        <v>0.28846153846153844</v>
      </c>
    </row>
    <row r="643" spans="2:10" x14ac:dyDescent="0.25">
      <c r="B643" s="23" t="s">
        <v>1118</v>
      </c>
    </row>
    <row r="645" spans="2:10" s="98" customFormat="1" ht="24" x14ac:dyDescent="0.25">
      <c r="B645" s="84" t="s">
        <v>984</v>
      </c>
      <c r="C645" s="84" t="s">
        <v>1097</v>
      </c>
      <c r="D645" s="167" t="s">
        <v>1233</v>
      </c>
      <c r="E645" s="168"/>
      <c r="F645" s="167" t="s">
        <v>1234</v>
      </c>
      <c r="G645" s="168"/>
      <c r="H645" s="84" t="s">
        <v>1235</v>
      </c>
      <c r="I645" s="84" t="s">
        <v>961</v>
      </c>
      <c r="J645" s="22" t="s">
        <v>1246</v>
      </c>
    </row>
    <row r="646" spans="2:10" x14ac:dyDescent="0.25">
      <c r="B646" s="56">
        <v>43306</v>
      </c>
      <c r="C646" s="73" t="s">
        <v>2471</v>
      </c>
      <c r="D646" s="51" t="s">
        <v>962</v>
      </c>
      <c r="E646" s="88"/>
      <c r="F646" s="51" t="s">
        <v>1189</v>
      </c>
      <c r="G646" s="88"/>
      <c r="H646" s="17" t="s">
        <v>1240</v>
      </c>
      <c r="I646" s="93" t="s">
        <v>1219</v>
      </c>
      <c r="J646" s="99" t="s">
        <v>1014</v>
      </c>
    </row>
    <row r="647" spans="2:10" x14ac:dyDescent="0.25">
      <c r="B647" s="56">
        <v>43179</v>
      </c>
      <c r="C647" s="73" t="s">
        <v>2472</v>
      </c>
      <c r="D647" s="51" t="s">
        <v>965</v>
      </c>
      <c r="E647" s="88"/>
      <c r="F647" s="51" t="s">
        <v>1185</v>
      </c>
      <c r="G647" s="88"/>
      <c r="H647" s="17" t="s">
        <v>1241</v>
      </c>
      <c r="I647" s="93" t="s">
        <v>976</v>
      </c>
      <c r="J647" s="99" t="s">
        <v>1015</v>
      </c>
    </row>
    <row r="648" spans="2:10" x14ac:dyDescent="0.25">
      <c r="B648" s="56">
        <v>43206</v>
      </c>
      <c r="C648" s="73" t="s">
        <v>2473</v>
      </c>
      <c r="D648" s="51" t="s">
        <v>962</v>
      </c>
      <c r="E648" s="88"/>
      <c r="F648" s="51" t="s">
        <v>1197</v>
      </c>
      <c r="G648" s="88"/>
      <c r="H648" s="17" t="s">
        <v>1243</v>
      </c>
      <c r="I648" s="93" t="s">
        <v>1220</v>
      </c>
      <c r="J648" s="99" t="s">
        <v>1014</v>
      </c>
    </row>
    <row r="649" spans="2:10" x14ac:dyDescent="0.25">
      <c r="B649" s="56">
        <v>43198</v>
      </c>
      <c r="C649" s="73" t="s">
        <v>2474</v>
      </c>
      <c r="D649" s="51" t="s">
        <v>962</v>
      </c>
      <c r="E649" s="88"/>
      <c r="F649" s="51" t="s">
        <v>1193</v>
      </c>
      <c r="G649" s="88"/>
      <c r="H649" s="17" t="s">
        <v>1237</v>
      </c>
      <c r="I649" s="93" t="s">
        <v>976</v>
      </c>
      <c r="J649" s="99" t="s">
        <v>1015</v>
      </c>
    </row>
    <row r="650" spans="2:10" x14ac:dyDescent="0.25">
      <c r="B650" s="56">
        <v>43128</v>
      </c>
      <c r="C650" s="73" t="s">
        <v>2475</v>
      </c>
      <c r="D650" s="51" t="s">
        <v>965</v>
      </c>
      <c r="E650" s="88"/>
      <c r="F650" s="51" t="s">
        <v>1197</v>
      </c>
      <c r="G650" s="88"/>
      <c r="H650" s="17" t="s">
        <v>1236</v>
      </c>
      <c r="I650" s="93" t="s">
        <v>980</v>
      </c>
      <c r="J650" s="99" t="s">
        <v>1014</v>
      </c>
    </row>
    <row r="651" spans="2:10" x14ac:dyDescent="0.25">
      <c r="B651" s="56">
        <v>43291</v>
      </c>
      <c r="C651" s="73" t="s">
        <v>2476</v>
      </c>
      <c r="D651" s="51" t="s">
        <v>962</v>
      </c>
      <c r="E651" s="88"/>
      <c r="F651" s="51" t="s">
        <v>1198</v>
      </c>
      <c r="G651" s="88"/>
      <c r="H651" s="17" t="s">
        <v>1241</v>
      </c>
      <c r="I651" s="93" t="s">
        <v>1220</v>
      </c>
      <c r="J651" s="99" t="s">
        <v>1015</v>
      </c>
    </row>
    <row r="652" spans="2:10" x14ac:dyDescent="0.25">
      <c r="B652" s="56">
        <v>43153</v>
      </c>
      <c r="C652" s="73" t="s">
        <v>2477</v>
      </c>
      <c r="D652" s="51" t="s">
        <v>965</v>
      </c>
      <c r="E652" s="88"/>
      <c r="F652" s="51" t="s">
        <v>1193</v>
      </c>
      <c r="G652" s="88"/>
      <c r="H652" s="17" t="s">
        <v>1241</v>
      </c>
      <c r="I652" s="93" t="s">
        <v>1223</v>
      </c>
      <c r="J652" s="99" t="s">
        <v>1015</v>
      </c>
    </row>
    <row r="653" spans="2:10" x14ac:dyDescent="0.25">
      <c r="B653" s="56">
        <v>43142</v>
      </c>
      <c r="C653" s="73" t="s">
        <v>2478</v>
      </c>
      <c r="D653" s="51" t="s">
        <v>965</v>
      </c>
      <c r="E653" s="88"/>
      <c r="F653" s="51" t="s">
        <v>1197</v>
      </c>
      <c r="G653" s="88"/>
      <c r="H653" s="17" t="s">
        <v>1242</v>
      </c>
      <c r="I653" s="93" t="s">
        <v>1222</v>
      </c>
      <c r="J653" s="99" t="s">
        <v>1015</v>
      </c>
    </row>
    <row r="654" spans="2:10" x14ac:dyDescent="0.25">
      <c r="B654" s="56">
        <v>43329</v>
      </c>
      <c r="C654" s="73" t="s">
        <v>2479</v>
      </c>
      <c r="D654" s="51" t="s">
        <v>965</v>
      </c>
      <c r="E654" s="88"/>
      <c r="F654" s="51" t="s">
        <v>1193</v>
      </c>
      <c r="G654" s="88"/>
      <c r="H654" s="17" t="s">
        <v>1243</v>
      </c>
      <c r="I654" s="93" t="s">
        <v>1223</v>
      </c>
      <c r="J654" s="99" t="s">
        <v>1015</v>
      </c>
    </row>
    <row r="655" spans="2:10" x14ac:dyDescent="0.25">
      <c r="B655" s="56">
        <v>43104</v>
      </c>
      <c r="C655" s="73" t="s">
        <v>2480</v>
      </c>
      <c r="D655" s="51" t="s">
        <v>962</v>
      </c>
      <c r="E655" s="88"/>
      <c r="F655" s="51" t="s">
        <v>1185</v>
      </c>
      <c r="G655" s="88"/>
      <c r="H655" s="17" t="s">
        <v>1240</v>
      </c>
      <c r="I655" s="93" t="s">
        <v>980</v>
      </c>
      <c r="J655" s="99" t="s">
        <v>1015</v>
      </c>
    </row>
    <row r="656" spans="2:10" x14ac:dyDescent="0.25">
      <c r="B656" s="56">
        <v>43330</v>
      </c>
      <c r="C656" s="73" t="s">
        <v>2481</v>
      </c>
      <c r="D656" s="51" t="s">
        <v>962</v>
      </c>
      <c r="E656" s="88"/>
      <c r="F656" s="51" t="s">
        <v>1197</v>
      </c>
      <c r="G656" s="88"/>
      <c r="H656" s="17" t="s">
        <v>1242</v>
      </c>
      <c r="I656" s="93" t="s">
        <v>1195</v>
      </c>
      <c r="J656" s="99" t="s">
        <v>1014</v>
      </c>
    </row>
    <row r="657" spans="2:10" x14ac:dyDescent="0.25">
      <c r="B657" s="56">
        <v>43194</v>
      </c>
      <c r="C657" s="73" t="s">
        <v>2482</v>
      </c>
      <c r="D657" s="51" t="s">
        <v>967</v>
      </c>
      <c r="E657" s="88"/>
      <c r="F657" s="51" t="s">
        <v>1199</v>
      </c>
      <c r="G657" s="88"/>
      <c r="H657" s="17" t="s">
        <v>1244</v>
      </c>
      <c r="I657" s="93" t="s">
        <v>1223</v>
      </c>
      <c r="J657" s="99" t="s">
        <v>1014</v>
      </c>
    </row>
    <row r="658" spans="2:10" x14ac:dyDescent="0.25">
      <c r="B658" s="56">
        <v>43128</v>
      </c>
      <c r="C658" s="73" t="s">
        <v>2483</v>
      </c>
      <c r="D658" s="51" t="s">
        <v>967</v>
      </c>
      <c r="E658" s="88"/>
      <c r="F658" s="51" t="s">
        <v>1197</v>
      </c>
      <c r="G658" s="88"/>
      <c r="H658" s="17" t="s">
        <v>1242</v>
      </c>
      <c r="I658" s="93" t="s">
        <v>1220</v>
      </c>
      <c r="J658" s="99" t="s">
        <v>1015</v>
      </c>
    </row>
    <row r="659" spans="2:10" x14ac:dyDescent="0.25">
      <c r="B659" s="56">
        <v>43229</v>
      </c>
      <c r="C659" s="73" t="s">
        <v>2484</v>
      </c>
      <c r="D659" s="51" t="s">
        <v>965</v>
      </c>
      <c r="E659" s="88"/>
      <c r="F659" s="51" t="s">
        <v>1189</v>
      </c>
      <c r="G659" s="88"/>
      <c r="H659" s="17" t="s">
        <v>1238</v>
      </c>
      <c r="I659" s="93" t="s">
        <v>1219</v>
      </c>
      <c r="J659" s="99" t="s">
        <v>1015</v>
      </c>
    </row>
    <row r="660" spans="2:10" x14ac:dyDescent="0.25">
      <c r="B660" s="56">
        <v>43275</v>
      </c>
      <c r="C660" s="73" t="s">
        <v>2485</v>
      </c>
      <c r="D660" s="51" t="s">
        <v>965</v>
      </c>
      <c r="E660" s="88"/>
      <c r="F660" s="51" t="s">
        <v>1193</v>
      </c>
      <c r="G660" s="88"/>
      <c r="H660" s="17" t="s">
        <v>1244</v>
      </c>
      <c r="I660" s="93" t="s">
        <v>1222</v>
      </c>
      <c r="J660" s="99" t="s">
        <v>1014</v>
      </c>
    </row>
    <row r="661" spans="2:10" x14ac:dyDescent="0.25">
      <c r="B661" s="56">
        <v>43264</v>
      </c>
      <c r="C661" s="73" t="s">
        <v>2486</v>
      </c>
      <c r="D661" s="51" t="s">
        <v>962</v>
      </c>
      <c r="E661" s="88"/>
      <c r="F661" s="51" t="s">
        <v>1193</v>
      </c>
      <c r="G661" s="88"/>
      <c r="H661" s="17" t="s">
        <v>1239</v>
      </c>
      <c r="I661" s="93" t="s">
        <v>980</v>
      </c>
      <c r="J661" s="99" t="s">
        <v>1015</v>
      </c>
    </row>
    <row r="662" spans="2:10" x14ac:dyDescent="0.25">
      <c r="B662" s="56">
        <v>43244</v>
      </c>
      <c r="C662" s="73" t="s">
        <v>2487</v>
      </c>
      <c r="D662" s="51" t="s">
        <v>962</v>
      </c>
      <c r="E662" s="88"/>
      <c r="F662" s="51" t="s">
        <v>1185</v>
      </c>
      <c r="G662" s="88"/>
      <c r="H662" s="17" t="s">
        <v>1242</v>
      </c>
      <c r="I662" s="93" t="s">
        <v>976</v>
      </c>
      <c r="J662" s="99" t="s">
        <v>1014</v>
      </c>
    </row>
    <row r="663" spans="2:10" x14ac:dyDescent="0.25">
      <c r="B663" s="56">
        <v>43165</v>
      </c>
      <c r="C663" s="73" t="s">
        <v>2488</v>
      </c>
      <c r="D663" s="51" t="s">
        <v>965</v>
      </c>
      <c r="E663" s="88"/>
      <c r="F663" s="51" t="s">
        <v>1198</v>
      </c>
      <c r="G663" s="88"/>
      <c r="H663" s="17" t="s">
        <v>1239</v>
      </c>
      <c r="I663" s="93" t="s">
        <v>980</v>
      </c>
      <c r="J663" s="99" t="s">
        <v>1014</v>
      </c>
    </row>
    <row r="664" spans="2:10" x14ac:dyDescent="0.25">
      <c r="B664" s="56">
        <v>43136</v>
      </c>
      <c r="C664" s="73" t="s">
        <v>2489</v>
      </c>
      <c r="D664" s="51" t="s">
        <v>965</v>
      </c>
      <c r="E664" s="88"/>
      <c r="F664" s="51" t="s">
        <v>1185</v>
      </c>
      <c r="G664" s="88"/>
      <c r="H664" s="17" t="s">
        <v>1238</v>
      </c>
      <c r="I664" s="93" t="s">
        <v>980</v>
      </c>
      <c r="J664" s="99" t="s">
        <v>1015</v>
      </c>
    </row>
    <row r="665" spans="2:10" x14ac:dyDescent="0.25">
      <c r="B665" s="56">
        <v>43322</v>
      </c>
      <c r="C665" s="73" t="s">
        <v>2490</v>
      </c>
      <c r="D665" s="51" t="s">
        <v>965</v>
      </c>
      <c r="E665" s="88"/>
      <c r="F665" s="51" t="s">
        <v>1185</v>
      </c>
      <c r="G665" s="88"/>
      <c r="H665" s="17" t="s">
        <v>1242</v>
      </c>
      <c r="I665" s="93" t="s">
        <v>1223</v>
      </c>
      <c r="J665" s="99" t="s">
        <v>1014</v>
      </c>
    </row>
    <row r="666" spans="2:10" x14ac:dyDescent="0.25">
      <c r="B666" s="56">
        <v>43159</v>
      </c>
      <c r="C666" s="73" t="s">
        <v>2491</v>
      </c>
      <c r="D666" s="51" t="s">
        <v>965</v>
      </c>
      <c r="E666" s="88"/>
      <c r="F666" s="51" t="s">
        <v>1189</v>
      </c>
      <c r="G666" s="88"/>
      <c r="H666" s="17" t="s">
        <v>1244</v>
      </c>
      <c r="I666" s="93" t="s">
        <v>1222</v>
      </c>
      <c r="J666" s="99" t="s">
        <v>1015</v>
      </c>
    </row>
    <row r="667" spans="2:10" x14ac:dyDescent="0.25">
      <c r="B667" s="56">
        <v>43133</v>
      </c>
      <c r="C667" s="73" t="s">
        <v>2492</v>
      </c>
      <c r="D667" s="51" t="s">
        <v>965</v>
      </c>
      <c r="E667" s="88"/>
      <c r="F667" s="51" t="s">
        <v>1185</v>
      </c>
      <c r="G667" s="88"/>
      <c r="H667" s="17" t="s">
        <v>1240</v>
      </c>
      <c r="I667" s="93" t="s">
        <v>1222</v>
      </c>
      <c r="J667" s="99" t="s">
        <v>1014</v>
      </c>
    </row>
    <row r="668" spans="2:10" x14ac:dyDescent="0.25">
      <c r="B668" s="56">
        <v>43208</v>
      </c>
      <c r="C668" s="73" t="s">
        <v>2493</v>
      </c>
      <c r="D668" s="51" t="s">
        <v>962</v>
      </c>
      <c r="E668" s="88"/>
      <c r="F668" s="51" t="s">
        <v>1199</v>
      </c>
      <c r="G668" s="88"/>
      <c r="H668" s="17" t="s">
        <v>1242</v>
      </c>
      <c r="I668" s="93" t="s">
        <v>1222</v>
      </c>
      <c r="J668" s="99" t="s">
        <v>1015</v>
      </c>
    </row>
    <row r="669" spans="2:10" x14ac:dyDescent="0.25">
      <c r="B669" s="56">
        <v>43248</v>
      </c>
      <c r="C669" s="73" t="s">
        <v>2494</v>
      </c>
      <c r="D669" s="51" t="s">
        <v>965</v>
      </c>
      <c r="E669" s="88"/>
      <c r="F669" s="51" t="s">
        <v>1199</v>
      </c>
      <c r="G669" s="88"/>
      <c r="H669" s="17" t="s">
        <v>1240</v>
      </c>
      <c r="I669" s="93" t="s">
        <v>1219</v>
      </c>
      <c r="J669" s="99" t="s">
        <v>1015</v>
      </c>
    </row>
    <row r="670" spans="2:10" x14ac:dyDescent="0.25">
      <c r="B670" s="56">
        <v>43292</v>
      </c>
      <c r="C670" s="73" t="s">
        <v>2495</v>
      </c>
      <c r="D670" s="51" t="s">
        <v>965</v>
      </c>
      <c r="E670" s="88"/>
      <c r="F670" s="51" t="s">
        <v>1189</v>
      </c>
      <c r="G670" s="88"/>
      <c r="H670" s="17" t="s">
        <v>1237</v>
      </c>
      <c r="I670" s="93" t="s">
        <v>1195</v>
      </c>
      <c r="J670" s="99" t="s">
        <v>1015</v>
      </c>
    </row>
    <row r="671" spans="2:10" x14ac:dyDescent="0.25">
      <c r="B671" s="56">
        <v>43128</v>
      </c>
      <c r="C671" s="73" t="s">
        <v>2496</v>
      </c>
      <c r="D671" s="51" t="s">
        <v>962</v>
      </c>
      <c r="E671" s="88"/>
      <c r="F671" s="51" t="s">
        <v>1189</v>
      </c>
      <c r="G671" s="88"/>
      <c r="H671" s="17" t="s">
        <v>1242</v>
      </c>
      <c r="I671" s="93" t="s">
        <v>1220</v>
      </c>
      <c r="J671" s="99" t="s">
        <v>1014</v>
      </c>
    </row>
    <row r="672" spans="2:10" x14ac:dyDescent="0.25">
      <c r="B672" s="56">
        <v>43203</v>
      </c>
      <c r="C672" s="73" t="s">
        <v>2497</v>
      </c>
      <c r="D672" s="51" t="s">
        <v>962</v>
      </c>
      <c r="E672" s="88"/>
      <c r="F672" s="51" t="s">
        <v>1185</v>
      </c>
      <c r="G672" s="88"/>
      <c r="H672" s="17" t="s">
        <v>1241</v>
      </c>
      <c r="I672" s="93" t="s">
        <v>1222</v>
      </c>
      <c r="J672" s="99" t="s">
        <v>1015</v>
      </c>
    </row>
    <row r="673" spans="2:10" x14ac:dyDescent="0.25">
      <c r="B673" s="56">
        <v>43207</v>
      </c>
      <c r="C673" s="73" t="s">
        <v>2498</v>
      </c>
      <c r="D673" s="51" t="s">
        <v>965</v>
      </c>
      <c r="E673" s="88"/>
      <c r="F673" s="51" t="s">
        <v>1185</v>
      </c>
      <c r="G673" s="88"/>
      <c r="H673" s="17" t="s">
        <v>1241</v>
      </c>
      <c r="I673" s="93" t="s">
        <v>1222</v>
      </c>
      <c r="J673" s="99" t="s">
        <v>1015</v>
      </c>
    </row>
    <row r="674" spans="2:10" x14ac:dyDescent="0.25">
      <c r="B674" s="56">
        <v>43333</v>
      </c>
      <c r="C674" s="73" t="s">
        <v>2499</v>
      </c>
      <c r="D674" s="51" t="s">
        <v>967</v>
      </c>
      <c r="E674" s="88"/>
      <c r="F674" s="51" t="s">
        <v>1197</v>
      </c>
      <c r="G674" s="88"/>
      <c r="H674" s="17" t="s">
        <v>1237</v>
      </c>
      <c r="I674" s="93" t="s">
        <v>1219</v>
      </c>
      <c r="J674" s="99" t="s">
        <v>1015</v>
      </c>
    </row>
    <row r="675" spans="2:10" x14ac:dyDescent="0.25">
      <c r="B675" s="56">
        <v>43174</v>
      </c>
      <c r="C675" s="73" t="s">
        <v>2500</v>
      </c>
      <c r="D675" s="51" t="s">
        <v>962</v>
      </c>
      <c r="E675" s="88"/>
      <c r="F675" s="51" t="s">
        <v>1193</v>
      </c>
      <c r="G675" s="88"/>
      <c r="H675" s="17" t="s">
        <v>1241</v>
      </c>
      <c r="I675" s="93" t="s">
        <v>1222</v>
      </c>
      <c r="J675" s="99" t="s">
        <v>1015</v>
      </c>
    </row>
    <row r="676" spans="2:10" x14ac:dyDescent="0.25">
      <c r="B676" s="56">
        <v>43272</v>
      </c>
      <c r="C676" s="73" t="s">
        <v>2501</v>
      </c>
      <c r="D676" s="51" t="s">
        <v>967</v>
      </c>
      <c r="E676" s="88"/>
      <c r="F676" s="51" t="s">
        <v>1189</v>
      </c>
      <c r="G676" s="88"/>
      <c r="H676" s="17" t="s">
        <v>1239</v>
      </c>
      <c r="I676" s="93" t="s">
        <v>1195</v>
      </c>
      <c r="J676" s="99" t="s">
        <v>1015</v>
      </c>
    </row>
    <row r="677" spans="2:10" x14ac:dyDescent="0.25">
      <c r="B677" s="56">
        <v>43181</v>
      </c>
      <c r="C677" s="73" t="s">
        <v>2502</v>
      </c>
      <c r="D677" s="51" t="s">
        <v>967</v>
      </c>
      <c r="E677" s="88"/>
      <c r="F677" s="51" t="s">
        <v>1189</v>
      </c>
      <c r="G677" s="88"/>
      <c r="H677" s="17" t="s">
        <v>1237</v>
      </c>
      <c r="I677" s="93" t="s">
        <v>1219</v>
      </c>
      <c r="J677" s="99" t="s">
        <v>1015</v>
      </c>
    </row>
    <row r="678" spans="2:10" x14ac:dyDescent="0.25">
      <c r="B678" s="56">
        <v>43228</v>
      </c>
      <c r="C678" s="73" t="s">
        <v>2503</v>
      </c>
      <c r="D678" s="51" t="s">
        <v>967</v>
      </c>
      <c r="E678" s="88"/>
      <c r="F678" s="51" t="s">
        <v>1199</v>
      </c>
      <c r="G678" s="88"/>
      <c r="H678" s="17" t="s">
        <v>1238</v>
      </c>
      <c r="I678" s="93" t="s">
        <v>1219</v>
      </c>
      <c r="J678" s="99" t="s">
        <v>1015</v>
      </c>
    </row>
    <row r="679" spans="2:10" x14ac:dyDescent="0.25">
      <c r="B679" s="56">
        <v>43142</v>
      </c>
      <c r="C679" s="73" t="s">
        <v>2504</v>
      </c>
      <c r="D679" s="51" t="s">
        <v>965</v>
      </c>
      <c r="E679" s="88"/>
      <c r="F679" s="51" t="s">
        <v>1198</v>
      </c>
      <c r="G679" s="88"/>
      <c r="H679" s="17" t="s">
        <v>1244</v>
      </c>
      <c r="I679" s="93" t="s">
        <v>1219</v>
      </c>
      <c r="J679" s="99" t="s">
        <v>1015</v>
      </c>
    </row>
    <row r="680" spans="2:10" x14ac:dyDescent="0.25">
      <c r="B680" s="56">
        <v>43336</v>
      </c>
      <c r="C680" s="73" t="s">
        <v>2505</v>
      </c>
      <c r="D680" s="51" t="s">
        <v>962</v>
      </c>
      <c r="E680" s="88"/>
      <c r="F680" s="51" t="s">
        <v>1198</v>
      </c>
      <c r="G680" s="88"/>
      <c r="H680" s="17" t="s">
        <v>1243</v>
      </c>
      <c r="I680" s="93" t="s">
        <v>1218</v>
      </c>
      <c r="J680" s="99" t="s">
        <v>1015</v>
      </c>
    </row>
    <row r="681" spans="2:10" x14ac:dyDescent="0.25">
      <c r="B681" s="56">
        <v>43246</v>
      </c>
      <c r="C681" s="73" t="s">
        <v>2506</v>
      </c>
      <c r="D681" s="51" t="s">
        <v>967</v>
      </c>
      <c r="E681" s="88"/>
      <c r="F681" s="51" t="s">
        <v>1185</v>
      </c>
      <c r="G681" s="88"/>
      <c r="H681" s="17" t="s">
        <v>1240</v>
      </c>
      <c r="I681" s="93" t="s">
        <v>1222</v>
      </c>
      <c r="J681" s="99" t="s">
        <v>1015</v>
      </c>
    </row>
    <row r="682" spans="2:10" x14ac:dyDescent="0.25">
      <c r="B682" s="56">
        <v>43264</v>
      </c>
      <c r="C682" s="73" t="s">
        <v>2507</v>
      </c>
      <c r="D682" s="51" t="s">
        <v>962</v>
      </c>
      <c r="E682" s="88"/>
      <c r="F682" s="51" t="s">
        <v>1185</v>
      </c>
      <c r="G682" s="88"/>
      <c r="H682" s="17" t="s">
        <v>1244</v>
      </c>
      <c r="I682" s="93" t="s">
        <v>1195</v>
      </c>
      <c r="J682" s="99" t="s">
        <v>1015</v>
      </c>
    </row>
    <row r="683" spans="2:10" x14ac:dyDescent="0.25">
      <c r="B683" s="56">
        <v>43202</v>
      </c>
      <c r="C683" s="73" t="s">
        <v>2508</v>
      </c>
      <c r="D683" s="51" t="s">
        <v>965</v>
      </c>
      <c r="E683" s="88"/>
      <c r="F683" s="51" t="s">
        <v>1198</v>
      </c>
      <c r="G683" s="88"/>
      <c r="H683" s="17" t="s">
        <v>1236</v>
      </c>
      <c r="I683" s="93" t="s">
        <v>980</v>
      </c>
      <c r="J683" s="99" t="s">
        <v>1015</v>
      </c>
    </row>
    <row r="684" spans="2:10" x14ac:dyDescent="0.25">
      <c r="B684" s="56">
        <v>43167</v>
      </c>
      <c r="C684" s="73" t="s">
        <v>2509</v>
      </c>
      <c r="D684" s="51" t="s">
        <v>962</v>
      </c>
      <c r="E684" s="88"/>
      <c r="F684" s="51" t="s">
        <v>1193</v>
      </c>
      <c r="G684" s="88"/>
      <c r="H684" s="17" t="s">
        <v>1238</v>
      </c>
      <c r="I684" s="93" t="s">
        <v>1195</v>
      </c>
      <c r="J684" s="99" t="s">
        <v>1015</v>
      </c>
    </row>
    <row r="685" spans="2:10" x14ac:dyDescent="0.25">
      <c r="B685" s="56">
        <v>43210</v>
      </c>
      <c r="C685" s="73" t="s">
        <v>2510</v>
      </c>
      <c r="D685" s="51" t="s">
        <v>965</v>
      </c>
      <c r="E685" s="88"/>
      <c r="F685" s="51" t="s">
        <v>1198</v>
      </c>
      <c r="G685" s="88"/>
      <c r="H685" s="17" t="s">
        <v>1244</v>
      </c>
      <c r="I685" s="93" t="s">
        <v>980</v>
      </c>
      <c r="J685" s="99" t="s">
        <v>1014</v>
      </c>
    </row>
    <row r="686" spans="2:10" x14ac:dyDescent="0.25">
      <c r="B686" s="56">
        <v>43326</v>
      </c>
      <c r="C686" s="73" t="s">
        <v>2511</v>
      </c>
      <c r="D686" s="51" t="s">
        <v>967</v>
      </c>
      <c r="E686" s="88"/>
      <c r="F686" s="51" t="s">
        <v>1199</v>
      </c>
      <c r="G686" s="88"/>
      <c r="H686" s="17" t="s">
        <v>1238</v>
      </c>
      <c r="I686" s="93" t="s">
        <v>1222</v>
      </c>
      <c r="J686" s="99" t="s">
        <v>1014</v>
      </c>
    </row>
    <row r="687" spans="2:10" x14ac:dyDescent="0.25">
      <c r="B687" s="56">
        <v>43335</v>
      </c>
      <c r="C687" s="73" t="s">
        <v>2512</v>
      </c>
      <c r="D687" s="51" t="s">
        <v>962</v>
      </c>
      <c r="E687" s="88"/>
      <c r="F687" s="51" t="s">
        <v>1197</v>
      </c>
      <c r="G687" s="88"/>
      <c r="H687" s="17" t="s">
        <v>1240</v>
      </c>
      <c r="I687" s="93" t="s">
        <v>1223</v>
      </c>
      <c r="J687" s="99" t="s">
        <v>1015</v>
      </c>
    </row>
    <row r="688" spans="2:10" x14ac:dyDescent="0.25">
      <c r="B688" s="56">
        <v>43153</v>
      </c>
      <c r="C688" s="73" t="s">
        <v>2513</v>
      </c>
      <c r="D688" s="51" t="s">
        <v>967</v>
      </c>
      <c r="E688" s="88"/>
      <c r="F688" s="51" t="s">
        <v>1199</v>
      </c>
      <c r="G688" s="88"/>
      <c r="H688" s="17" t="s">
        <v>1237</v>
      </c>
      <c r="I688" s="93" t="s">
        <v>980</v>
      </c>
      <c r="J688" s="99" t="s">
        <v>1015</v>
      </c>
    </row>
    <row r="689" spans="2:10" x14ac:dyDescent="0.25">
      <c r="B689" s="56">
        <v>43309</v>
      </c>
      <c r="C689" s="73" t="s">
        <v>2514</v>
      </c>
      <c r="D689" s="51" t="s">
        <v>967</v>
      </c>
      <c r="E689" s="88"/>
      <c r="F689" s="51" t="s">
        <v>1185</v>
      </c>
      <c r="G689" s="88"/>
      <c r="H689" s="17" t="s">
        <v>1241</v>
      </c>
      <c r="I689" s="93" t="s">
        <v>980</v>
      </c>
      <c r="J689" s="99" t="s">
        <v>1015</v>
      </c>
    </row>
    <row r="690" spans="2:10" x14ac:dyDescent="0.25">
      <c r="B690" s="56">
        <v>43144</v>
      </c>
      <c r="C690" s="73" t="s">
        <v>2515</v>
      </c>
      <c r="D690" s="51" t="s">
        <v>967</v>
      </c>
      <c r="E690" s="88"/>
      <c r="F690" s="51" t="s">
        <v>1189</v>
      </c>
      <c r="G690" s="88"/>
      <c r="H690" s="17" t="s">
        <v>1243</v>
      </c>
      <c r="I690" s="93" t="s">
        <v>1222</v>
      </c>
      <c r="J690" s="99" t="s">
        <v>1014</v>
      </c>
    </row>
    <row r="691" spans="2:10" x14ac:dyDescent="0.25">
      <c r="B691" s="56">
        <v>43183</v>
      </c>
      <c r="C691" s="73" t="s">
        <v>2516</v>
      </c>
      <c r="D691" s="51" t="s">
        <v>965</v>
      </c>
      <c r="E691" s="88"/>
      <c r="F691" s="51" t="s">
        <v>1199</v>
      </c>
      <c r="G691" s="88"/>
      <c r="H691" s="17" t="s">
        <v>1239</v>
      </c>
      <c r="I691" s="93" t="s">
        <v>980</v>
      </c>
      <c r="J691" s="99" t="s">
        <v>1014</v>
      </c>
    </row>
    <row r="692" spans="2:10" x14ac:dyDescent="0.25">
      <c r="B692" s="56">
        <v>43266</v>
      </c>
      <c r="C692" s="73" t="s">
        <v>2517</v>
      </c>
      <c r="D692" s="51" t="s">
        <v>967</v>
      </c>
      <c r="E692" s="88"/>
      <c r="F692" s="51" t="s">
        <v>1189</v>
      </c>
      <c r="G692" s="88"/>
      <c r="H692" s="17" t="s">
        <v>1236</v>
      </c>
      <c r="I692" s="93" t="s">
        <v>1218</v>
      </c>
      <c r="J692" s="99" t="s">
        <v>1015</v>
      </c>
    </row>
    <row r="693" spans="2:10" x14ac:dyDescent="0.25">
      <c r="B693" s="56">
        <v>43203</v>
      </c>
      <c r="C693" s="73" t="s">
        <v>2518</v>
      </c>
      <c r="D693" s="51" t="s">
        <v>967</v>
      </c>
      <c r="E693" s="88"/>
      <c r="F693" s="51" t="s">
        <v>1185</v>
      </c>
      <c r="G693" s="88"/>
      <c r="H693" s="17" t="s">
        <v>1237</v>
      </c>
      <c r="I693" s="93" t="s">
        <v>1224</v>
      </c>
      <c r="J693" s="99" t="s">
        <v>1014</v>
      </c>
    </row>
    <row r="694" spans="2:10" x14ac:dyDescent="0.25">
      <c r="B694" s="56">
        <v>43277</v>
      </c>
      <c r="C694" s="73" t="s">
        <v>2519</v>
      </c>
      <c r="D694" s="51" t="s">
        <v>962</v>
      </c>
      <c r="E694" s="88"/>
      <c r="F694" s="51" t="s">
        <v>1189</v>
      </c>
      <c r="G694" s="88"/>
      <c r="H694" s="17" t="s">
        <v>1241</v>
      </c>
      <c r="I694" s="93" t="s">
        <v>1218</v>
      </c>
      <c r="J694" s="99" t="s">
        <v>1014</v>
      </c>
    </row>
    <row r="695" spans="2:10" x14ac:dyDescent="0.25">
      <c r="B695" s="56">
        <v>43327</v>
      </c>
      <c r="C695" s="73" t="s">
        <v>2520</v>
      </c>
      <c r="D695" s="51" t="s">
        <v>962</v>
      </c>
      <c r="E695" s="88"/>
      <c r="F695" s="51" t="s">
        <v>1185</v>
      </c>
      <c r="G695" s="88"/>
      <c r="H695" s="17" t="s">
        <v>1240</v>
      </c>
      <c r="I695" s="93" t="s">
        <v>1195</v>
      </c>
      <c r="J695" s="99" t="s">
        <v>1015</v>
      </c>
    </row>
    <row r="696" spans="2:10" x14ac:dyDescent="0.25">
      <c r="B696" s="56">
        <v>43308</v>
      </c>
      <c r="C696" s="73" t="s">
        <v>2521</v>
      </c>
      <c r="D696" s="51" t="s">
        <v>965</v>
      </c>
      <c r="E696" s="88"/>
      <c r="F696" s="51" t="s">
        <v>1185</v>
      </c>
      <c r="G696" s="88"/>
      <c r="H696" s="17" t="s">
        <v>1239</v>
      </c>
      <c r="I696" s="93" t="s">
        <v>1195</v>
      </c>
      <c r="J696" s="99" t="s">
        <v>1015</v>
      </c>
    </row>
    <row r="697" spans="2:10" x14ac:dyDescent="0.25">
      <c r="B697" s="56">
        <v>43213</v>
      </c>
      <c r="C697" s="73" t="s">
        <v>2522</v>
      </c>
      <c r="D697" s="51" t="s">
        <v>965</v>
      </c>
      <c r="E697" s="88"/>
      <c r="F697" s="51" t="s">
        <v>1199</v>
      </c>
      <c r="G697" s="88"/>
      <c r="H697" s="17" t="s">
        <v>1239</v>
      </c>
      <c r="I697" s="93" t="s">
        <v>1223</v>
      </c>
      <c r="J697" s="99" t="s">
        <v>1015</v>
      </c>
    </row>
    <row r="698" spans="2:10" ht="12.75" thickBot="1" x14ac:dyDescent="0.3"/>
    <row r="699" spans="2:10" ht="12.75" thickBot="1" x14ac:dyDescent="0.3">
      <c r="B699" s="6" t="s">
        <v>1229</v>
      </c>
      <c r="G699" s="95">
        <f>COUNTIFS(J646:J697,"SI")</f>
        <v>17</v>
      </c>
    </row>
    <row r="700" spans="2:10" ht="5.25" customHeight="1" thickBot="1" x14ac:dyDescent="0.3"/>
    <row r="701" spans="2:10" ht="12.75" thickBot="1" x14ac:dyDescent="0.3">
      <c r="B701" s="6" t="s">
        <v>1003</v>
      </c>
      <c r="G701" s="95">
        <f>COUNTA(J646:J697)</f>
        <v>52</v>
      </c>
    </row>
    <row r="702" spans="2:10" ht="5.25" customHeight="1" thickBot="1" x14ac:dyDescent="0.3"/>
    <row r="703" spans="2:10" ht="12.75" thickBot="1" x14ac:dyDescent="0.3">
      <c r="B703" s="6" t="s">
        <v>1228</v>
      </c>
      <c r="G703" s="100">
        <f>+G699/G701</f>
        <v>0.32692307692307693</v>
      </c>
    </row>
    <row r="705" spans="2:9" x14ac:dyDescent="0.25">
      <c r="B705" s="23" t="s">
        <v>1212</v>
      </c>
    </row>
    <row r="707" spans="2:9" ht="36" x14ac:dyDescent="0.25">
      <c r="B707" s="167" t="s">
        <v>1181</v>
      </c>
      <c r="C707" s="168"/>
      <c r="D707" s="84" t="s">
        <v>1248</v>
      </c>
      <c r="E707" s="84" t="s">
        <v>1247</v>
      </c>
      <c r="F707" s="22" t="s">
        <v>1228</v>
      </c>
      <c r="H707" s="23" t="s">
        <v>1251</v>
      </c>
    </row>
    <row r="708" spans="2:9" x14ac:dyDescent="0.25">
      <c r="B708" s="149" t="s">
        <v>1185</v>
      </c>
      <c r="C708" s="150"/>
      <c r="D708" s="31">
        <f t="shared" ref="D708:D713" si="58">COUNTIFS($F$646:$F$697,$B708,$J$646:$J$697,"SI")</f>
        <v>4</v>
      </c>
      <c r="E708" s="31">
        <f t="shared" ref="E708:E713" si="59">COUNTIFS($F$646:$F$697,$B708)</f>
        <v>14</v>
      </c>
      <c r="F708" s="94">
        <f>IFERROR(D708/E708,0)</f>
        <v>0.2857142857142857</v>
      </c>
    </row>
    <row r="709" spans="2:9" x14ac:dyDescent="0.25">
      <c r="B709" s="149" t="s">
        <v>1189</v>
      </c>
      <c r="C709" s="150"/>
      <c r="D709" s="31">
        <f t="shared" si="58"/>
        <v>4</v>
      </c>
      <c r="E709" s="31">
        <f t="shared" si="59"/>
        <v>10</v>
      </c>
      <c r="F709" s="94">
        <f t="shared" ref="F709:F715" si="60">IFERROR(D709/E709,0)</f>
        <v>0.4</v>
      </c>
      <c r="H709" s="24"/>
      <c r="I709" s="6" t="s">
        <v>1252</v>
      </c>
    </row>
    <row r="710" spans="2:9" x14ac:dyDescent="0.25">
      <c r="B710" s="149" t="s">
        <v>1193</v>
      </c>
      <c r="C710" s="150"/>
      <c r="D710" s="31">
        <f t="shared" si="58"/>
        <v>1</v>
      </c>
      <c r="E710" s="31">
        <f t="shared" si="59"/>
        <v>7</v>
      </c>
      <c r="F710" s="94">
        <f t="shared" si="60"/>
        <v>0.14285714285714285</v>
      </c>
      <c r="H710" s="25"/>
      <c r="I710" s="6" t="s">
        <v>1253</v>
      </c>
    </row>
    <row r="711" spans="2:9" x14ac:dyDescent="0.25">
      <c r="B711" s="149" t="s">
        <v>1197</v>
      </c>
      <c r="C711" s="150"/>
      <c r="D711" s="31">
        <f t="shared" si="58"/>
        <v>3</v>
      </c>
      <c r="E711" s="31">
        <f t="shared" si="59"/>
        <v>7</v>
      </c>
      <c r="F711" s="94">
        <f t="shared" si="60"/>
        <v>0.42857142857142855</v>
      </c>
      <c r="H711" s="26"/>
      <c r="I711" s="6" t="s">
        <v>1254</v>
      </c>
    </row>
    <row r="712" spans="2:9" x14ac:dyDescent="0.25">
      <c r="B712" s="149" t="s">
        <v>1198</v>
      </c>
      <c r="C712" s="150"/>
      <c r="D712" s="31">
        <f t="shared" si="58"/>
        <v>2</v>
      </c>
      <c r="E712" s="31">
        <f t="shared" si="59"/>
        <v>6</v>
      </c>
      <c r="F712" s="94">
        <f t="shared" si="60"/>
        <v>0.33333333333333331</v>
      </c>
    </row>
    <row r="713" spans="2:9" x14ac:dyDescent="0.25">
      <c r="B713" s="149" t="s">
        <v>1199</v>
      </c>
      <c r="C713" s="150"/>
      <c r="D713" s="31">
        <f t="shared" si="58"/>
        <v>3</v>
      </c>
      <c r="E713" s="31">
        <f t="shared" si="59"/>
        <v>8</v>
      </c>
      <c r="F713" s="94">
        <f t="shared" si="60"/>
        <v>0.375</v>
      </c>
    </row>
    <row r="715" spans="2:9" x14ac:dyDescent="0.25">
      <c r="C715" s="6" t="s">
        <v>1213</v>
      </c>
      <c r="D715" s="140">
        <f>SUM(D708:D714)</f>
        <v>17</v>
      </c>
      <c r="E715" s="140">
        <f>SUM(E708:E714)</f>
        <v>52</v>
      </c>
      <c r="F715" s="94">
        <f t="shared" si="60"/>
        <v>0.32692307692307693</v>
      </c>
    </row>
    <row r="717" spans="2:9" x14ac:dyDescent="0.25">
      <c r="B717" s="23" t="s">
        <v>1225</v>
      </c>
    </row>
    <row r="719" spans="2:9" ht="36" x14ac:dyDescent="0.25">
      <c r="B719" s="167" t="s">
        <v>1217</v>
      </c>
      <c r="C719" s="168"/>
      <c r="D719" s="84" t="s">
        <v>1248</v>
      </c>
      <c r="E719" s="84" t="s">
        <v>1247</v>
      </c>
      <c r="F719" s="22" t="s">
        <v>1228</v>
      </c>
      <c r="H719" s="23" t="s">
        <v>1251</v>
      </c>
    </row>
    <row r="720" spans="2:9" x14ac:dyDescent="0.25">
      <c r="B720" s="171" t="s">
        <v>1218</v>
      </c>
      <c r="C720" s="172"/>
      <c r="D720" s="31">
        <f>COUNTIFS($I$646:$I$697,$B720,$J$646:$J$697,"SI")</f>
        <v>1</v>
      </c>
      <c r="E720" s="31">
        <f>COUNTIFS($I$646:$I$697,$B720)</f>
        <v>3</v>
      </c>
      <c r="F720" s="94">
        <f>IFERROR(D720/E720,0)</f>
        <v>0.33333333333333331</v>
      </c>
    </row>
    <row r="721" spans="2:9" x14ac:dyDescent="0.25">
      <c r="B721" s="171" t="s">
        <v>1219</v>
      </c>
      <c r="C721" s="172"/>
      <c r="D721" s="31">
        <f t="shared" ref="D721:D729" si="61">COUNTIFS($I$646:$I$697,$B721,$J$646:$J$697,"SI")</f>
        <v>1</v>
      </c>
      <c r="E721" s="31">
        <f t="shared" ref="E721:E729" si="62">COUNTIFS($I$646:$I$697,$B721)</f>
        <v>7</v>
      </c>
      <c r="F721" s="94">
        <f t="shared" ref="F721:F731" si="63">IFERROR(D721/E721,0)</f>
        <v>0.14285714285714285</v>
      </c>
      <c r="H721" s="24"/>
      <c r="I721" s="6" t="s">
        <v>1252</v>
      </c>
    </row>
    <row r="722" spans="2:9" x14ac:dyDescent="0.25">
      <c r="B722" s="171" t="s">
        <v>980</v>
      </c>
      <c r="C722" s="172"/>
      <c r="D722" s="31">
        <f t="shared" si="61"/>
        <v>4</v>
      </c>
      <c r="E722" s="31">
        <f t="shared" si="62"/>
        <v>10</v>
      </c>
      <c r="F722" s="94">
        <f t="shared" si="63"/>
        <v>0.4</v>
      </c>
      <c r="H722" s="25"/>
      <c r="I722" s="6" t="s">
        <v>1253</v>
      </c>
    </row>
    <row r="723" spans="2:9" x14ac:dyDescent="0.25">
      <c r="B723" s="171" t="s">
        <v>1220</v>
      </c>
      <c r="C723" s="172"/>
      <c r="D723" s="31">
        <f t="shared" si="61"/>
        <v>2</v>
      </c>
      <c r="E723" s="31">
        <f t="shared" si="62"/>
        <v>4</v>
      </c>
      <c r="F723" s="94">
        <f t="shared" si="63"/>
        <v>0.5</v>
      </c>
      <c r="H723" s="26"/>
      <c r="I723" s="6" t="s">
        <v>1254</v>
      </c>
    </row>
    <row r="724" spans="2:9" x14ac:dyDescent="0.25">
      <c r="B724" s="171" t="s">
        <v>976</v>
      </c>
      <c r="C724" s="172"/>
      <c r="D724" s="31">
        <f t="shared" si="61"/>
        <v>1</v>
      </c>
      <c r="E724" s="31">
        <f t="shared" si="62"/>
        <v>3</v>
      </c>
      <c r="F724" s="94">
        <f t="shared" si="63"/>
        <v>0.33333333333333331</v>
      </c>
    </row>
    <row r="725" spans="2:9" x14ac:dyDescent="0.25">
      <c r="B725" s="171" t="s">
        <v>1221</v>
      </c>
      <c r="C725" s="172"/>
      <c r="D725" s="31">
        <f t="shared" si="61"/>
        <v>0</v>
      </c>
      <c r="E725" s="31">
        <f t="shared" si="62"/>
        <v>0</v>
      </c>
      <c r="F725" s="94">
        <f t="shared" si="63"/>
        <v>0</v>
      </c>
    </row>
    <row r="726" spans="2:9" x14ac:dyDescent="0.25">
      <c r="B726" s="171" t="s">
        <v>1222</v>
      </c>
      <c r="C726" s="172"/>
      <c r="D726" s="31">
        <f t="shared" si="61"/>
        <v>4</v>
      </c>
      <c r="E726" s="31">
        <f t="shared" si="62"/>
        <v>11</v>
      </c>
      <c r="F726" s="94">
        <f t="shared" si="63"/>
        <v>0.36363636363636365</v>
      </c>
    </row>
    <row r="727" spans="2:9" x14ac:dyDescent="0.25">
      <c r="B727" s="171" t="s">
        <v>1223</v>
      </c>
      <c r="C727" s="172"/>
      <c r="D727" s="31">
        <f t="shared" si="61"/>
        <v>2</v>
      </c>
      <c r="E727" s="31">
        <f t="shared" si="62"/>
        <v>6</v>
      </c>
      <c r="F727" s="94">
        <f t="shared" si="63"/>
        <v>0.33333333333333331</v>
      </c>
    </row>
    <row r="728" spans="2:9" x14ac:dyDescent="0.25">
      <c r="B728" s="171" t="s">
        <v>1224</v>
      </c>
      <c r="C728" s="172"/>
      <c r="D728" s="31">
        <f t="shared" si="61"/>
        <v>1</v>
      </c>
      <c r="E728" s="31">
        <f t="shared" si="62"/>
        <v>1</v>
      </c>
      <c r="F728" s="94">
        <f t="shared" si="63"/>
        <v>1</v>
      </c>
    </row>
    <row r="729" spans="2:9" x14ac:dyDescent="0.25">
      <c r="B729" s="171" t="s">
        <v>1195</v>
      </c>
      <c r="C729" s="172"/>
      <c r="D729" s="31">
        <f t="shared" si="61"/>
        <v>1</v>
      </c>
      <c r="E729" s="31">
        <f t="shared" si="62"/>
        <v>7</v>
      </c>
      <c r="F729" s="94">
        <f t="shared" si="63"/>
        <v>0.14285714285714285</v>
      </c>
    </row>
    <row r="731" spans="2:9" x14ac:dyDescent="0.25">
      <c r="C731" s="6" t="s">
        <v>1213</v>
      </c>
      <c r="D731" s="140">
        <f>SUM(D720:D730)</f>
        <v>17</v>
      </c>
      <c r="E731" s="140">
        <f>SUM(E720:E730)</f>
        <v>52</v>
      </c>
      <c r="F731" s="94">
        <f t="shared" si="63"/>
        <v>0.32692307692307693</v>
      </c>
    </row>
    <row r="733" spans="2:9" x14ac:dyDescent="0.25">
      <c r="B733" s="23" t="s">
        <v>1249</v>
      </c>
    </row>
    <row r="735" spans="2:9" ht="36" x14ac:dyDescent="0.25">
      <c r="B735" s="167" t="s">
        <v>1250</v>
      </c>
      <c r="C735" s="168"/>
      <c r="D735" s="84" t="s">
        <v>1248</v>
      </c>
      <c r="E735" s="84" t="s">
        <v>1247</v>
      </c>
      <c r="F735" s="22" t="s">
        <v>1228</v>
      </c>
      <c r="H735" s="23" t="s">
        <v>1251</v>
      </c>
    </row>
    <row r="736" spans="2:9" x14ac:dyDescent="0.25">
      <c r="B736" s="171" t="s">
        <v>1236</v>
      </c>
      <c r="C736" s="172"/>
      <c r="D736" s="31">
        <f>COUNTIFS($H$646:$H$697,$B736,$J$646:$J$697,"SI")</f>
        <v>1</v>
      </c>
      <c r="E736" s="31">
        <f>COUNTIFS($H$646:$H$697,$B736)</f>
        <v>3</v>
      </c>
      <c r="F736" s="94">
        <f>IFERROR(D736/E736,0)</f>
        <v>0.33333333333333331</v>
      </c>
    </row>
    <row r="737" spans="2:10" x14ac:dyDescent="0.25">
      <c r="B737" s="171" t="s">
        <v>1237</v>
      </c>
      <c r="C737" s="172"/>
      <c r="D737" s="31">
        <f t="shared" ref="D737:D744" si="64">COUNTIFS($H$646:$H$697,$B737,$J$646:$J$697,"SI")</f>
        <v>1</v>
      </c>
      <c r="E737" s="31">
        <f t="shared" ref="E737:E744" si="65">COUNTIFS($H$646:$H$697,$B737)</f>
        <v>6</v>
      </c>
      <c r="F737" s="94">
        <f t="shared" ref="F737:F746" si="66">IFERROR(D737/E737,0)</f>
        <v>0.16666666666666666</v>
      </c>
      <c r="H737" s="24"/>
      <c r="I737" s="6" t="s">
        <v>1252</v>
      </c>
    </row>
    <row r="738" spans="2:10" x14ac:dyDescent="0.25">
      <c r="B738" s="171" t="s">
        <v>1238</v>
      </c>
      <c r="C738" s="172"/>
      <c r="D738" s="31">
        <f t="shared" si="64"/>
        <v>1</v>
      </c>
      <c r="E738" s="31">
        <f t="shared" si="65"/>
        <v>5</v>
      </c>
      <c r="F738" s="94">
        <f t="shared" si="66"/>
        <v>0.2</v>
      </c>
      <c r="H738" s="25"/>
      <c r="I738" s="6" t="s">
        <v>1253</v>
      </c>
    </row>
    <row r="739" spans="2:10" x14ac:dyDescent="0.25">
      <c r="B739" s="171" t="s">
        <v>1239</v>
      </c>
      <c r="C739" s="172"/>
      <c r="D739" s="31">
        <f t="shared" si="64"/>
        <v>2</v>
      </c>
      <c r="E739" s="31">
        <f t="shared" si="65"/>
        <v>6</v>
      </c>
      <c r="F739" s="94">
        <f t="shared" si="66"/>
        <v>0.33333333333333331</v>
      </c>
      <c r="H739" s="26"/>
      <c r="I739" s="6" t="s">
        <v>1254</v>
      </c>
    </row>
    <row r="740" spans="2:10" x14ac:dyDescent="0.25">
      <c r="B740" s="171" t="s">
        <v>1240</v>
      </c>
      <c r="C740" s="172"/>
      <c r="D740" s="31">
        <f t="shared" si="64"/>
        <v>2</v>
      </c>
      <c r="E740" s="31">
        <f t="shared" si="65"/>
        <v>7</v>
      </c>
      <c r="F740" s="94">
        <f t="shared" si="66"/>
        <v>0.2857142857142857</v>
      </c>
    </row>
    <row r="741" spans="2:10" x14ac:dyDescent="0.25">
      <c r="B741" s="171" t="s">
        <v>1241</v>
      </c>
      <c r="C741" s="172"/>
      <c r="D741" s="31">
        <f t="shared" si="64"/>
        <v>1</v>
      </c>
      <c r="E741" s="31">
        <f t="shared" si="65"/>
        <v>8</v>
      </c>
      <c r="F741" s="94">
        <f t="shared" si="66"/>
        <v>0.125</v>
      </c>
    </row>
    <row r="742" spans="2:10" x14ac:dyDescent="0.25">
      <c r="B742" s="171" t="s">
        <v>1242</v>
      </c>
      <c r="C742" s="172"/>
      <c r="D742" s="31">
        <f t="shared" si="64"/>
        <v>4</v>
      </c>
      <c r="E742" s="31">
        <f t="shared" si="65"/>
        <v>7</v>
      </c>
      <c r="F742" s="94">
        <f t="shared" si="66"/>
        <v>0.5714285714285714</v>
      </c>
    </row>
    <row r="743" spans="2:10" x14ac:dyDescent="0.25">
      <c r="B743" s="171" t="s">
        <v>1243</v>
      </c>
      <c r="C743" s="172"/>
      <c r="D743" s="31">
        <f t="shared" si="64"/>
        <v>2</v>
      </c>
      <c r="E743" s="31">
        <f t="shared" si="65"/>
        <v>4</v>
      </c>
      <c r="F743" s="94">
        <f t="shared" si="66"/>
        <v>0.5</v>
      </c>
    </row>
    <row r="744" spans="2:10" x14ac:dyDescent="0.25">
      <c r="B744" s="171" t="s">
        <v>1244</v>
      </c>
      <c r="C744" s="172"/>
      <c r="D744" s="31">
        <f t="shared" si="64"/>
        <v>3</v>
      </c>
      <c r="E744" s="31">
        <f t="shared" si="65"/>
        <v>6</v>
      </c>
      <c r="F744" s="94">
        <f t="shared" si="66"/>
        <v>0.5</v>
      </c>
    </row>
    <row r="746" spans="2:10" x14ac:dyDescent="0.25">
      <c r="C746" s="6" t="s">
        <v>1213</v>
      </c>
      <c r="D746" s="140">
        <f>SUM(D736:D745)</f>
        <v>17</v>
      </c>
      <c r="E746" s="140">
        <f>SUM(E736:E745)</f>
        <v>52</v>
      </c>
      <c r="F746" s="94">
        <f t="shared" si="66"/>
        <v>0.32692307692307693</v>
      </c>
    </row>
    <row r="748" spans="2:10" x14ac:dyDescent="0.25">
      <c r="B748" s="23" t="s">
        <v>1119</v>
      </c>
    </row>
    <row r="750" spans="2:10" s="98" customFormat="1" ht="24" x14ac:dyDescent="0.25">
      <c r="B750" s="84" t="s">
        <v>984</v>
      </c>
      <c r="C750" s="84" t="s">
        <v>1097</v>
      </c>
      <c r="D750" s="167" t="s">
        <v>1233</v>
      </c>
      <c r="E750" s="168"/>
      <c r="F750" s="167" t="s">
        <v>1234</v>
      </c>
      <c r="G750" s="168"/>
      <c r="H750" s="84" t="s">
        <v>1235</v>
      </c>
      <c r="I750" s="84" t="s">
        <v>961</v>
      </c>
      <c r="J750" s="22" t="s">
        <v>1246</v>
      </c>
    </row>
    <row r="751" spans="2:10" x14ac:dyDescent="0.25">
      <c r="B751" s="56">
        <v>43200</v>
      </c>
      <c r="C751" s="73" t="s">
        <v>2523</v>
      </c>
      <c r="D751" s="51" t="s">
        <v>965</v>
      </c>
      <c r="E751" s="88"/>
      <c r="F751" s="51" t="s">
        <v>1185</v>
      </c>
      <c r="G751" s="88"/>
      <c r="H751" s="17" t="s">
        <v>1237</v>
      </c>
      <c r="I751" s="93" t="s">
        <v>1223</v>
      </c>
      <c r="J751" s="99" t="s">
        <v>1014</v>
      </c>
    </row>
    <row r="752" spans="2:10" x14ac:dyDescent="0.25">
      <c r="B752" s="56">
        <v>43182</v>
      </c>
      <c r="C752" s="73" t="s">
        <v>2524</v>
      </c>
      <c r="D752" s="51" t="s">
        <v>965</v>
      </c>
      <c r="E752" s="88"/>
      <c r="F752" s="51" t="s">
        <v>1185</v>
      </c>
      <c r="G752" s="88"/>
      <c r="H752" s="17" t="s">
        <v>1238</v>
      </c>
      <c r="I752" s="93" t="s">
        <v>1195</v>
      </c>
      <c r="J752" s="99" t="s">
        <v>1015</v>
      </c>
    </row>
    <row r="753" spans="2:10" x14ac:dyDescent="0.25">
      <c r="B753" s="56">
        <v>43209</v>
      </c>
      <c r="C753" s="73" t="s">
        <v>2525</v>
      </c>
      <c r="D753" s="51" t="s">
        <v>967</v>
      </c>
      <c r="E753" s="88"/>
      <c r="F753" s="51" t="s">
        <v>1189</v>
      </c>
      <c r="G753" s="88"/>
      <c r="H753" s="17" t="s">
        <v>1241</v>
      </c>
      <c r="I753" s="93" t="s">
        <v>1224</v>
      </c>
      <c r="J753" s="99" t="s">
        <v>1015</v>
      </c>
    </row>
    <row r="754" spans="2:10" x14ac:dyDescent="0.25">
      <c r="B754" s="56">
        <v>43267</v>
      </c>
      <c r="C754" s="73" t="s">
        <v>2526</v>
      </c>
      <c r="D754" s="51" t="s">
        <v>965</v>
      </c>
      <c r="E754" s="88"/>
      <c r="F754" s="51" t="s">
        <v>1199</v>
      </c>
      <c r="G754" s="88"/>
      <c r="H754" s="17" t="s">
        <v>1236</v>
      </c>
      <c r="I754" s="93" t="s">
        <v>1221</v>
      </c>
      <c r="J754" s="99" t="s">
        <v>1015</v>
      </c>
    </row>
    <row r="755" spans="2:10" x14ac:dyDescent="0.25">
      <c r="B755" s="56">
        <v>43157</v>
      </c>
      <c r="C755" s="73" t="s">
        <v>2527</v>
      </c>
      <c r="D755" s="51" t="s">
        <v>962</v>
      </c>
      <c r="E755" s="88"/>
      <c r="F755" s="51" t="s">
        <v>1193</v>
      </c>
      <c r="G755" s="88"/>
      <c r="H755" s="17" t="s">
        <v>1244</v>
      </c>
      <c r="I755" s="93" t="s">
        <v>1219</v>
      </c>
      <c r="J755" s="99" t="s">
        <v>1015</v>
      </c>
    </row>
    <row r="756" spans="2:10" x14ac:dyDescent="0.25">
      <c r="B756" s="56">
        <v>43164</v>
      </c>
      <c r="C756" s="73" t="s">
        <v>2528</v>
      </c>
      <c r="D756" s="51" t="s">
        <v>967</v>
      </c>
      <c r="E756" s="88"/>
      <c r="F756" s="51" t="s">
        <v>1198</v>
      </c>
      <c r="G756" s="88"/>
      <c r="H756" s="17" t="s">
        <v>1241</v>
      </c>
      <c r="I756" s="93" t="s">
        <v>1218</v>
      </c>
      <c r="J756" s="99" t="s">
        <v>1015</v>
      </c>
    </row>
    <row r="757" spans="2:10" x14ac:dyDescent="0.25">
      <c r="B757" s="56">
        <v>43280</v>
      </c>
      <c r="C757" s="73" t="s">
        <v>2529</v>
      </c>
      <c r="D757" s="51" t="s">
        <v>962</v>
      </c>
      <c r="E757" s="88"/>
      <c r="F757" s="51" t="s">
        <v>1193</v>
      </c>
      <c r="G757" s="88"/>
      <c r="H757" s="17" t="s">
        <v>1238</v>
      </c>
      <c r="I757" s="93" t="s">
        <v>1218</v>
      </c>
      <c r="J757" s="99" t="s">
        <v>1015</v>
      </c>
    </row>
    <row r="758" spans="2:10" x14ac:dyDescent="0.25">
      <c r="B758" s="56">
        <v>43249</v>
      </c>
      <c r="C758" s="73" t="s">
        <v>2530</v>
      </c>
      <c r="D758" s="51" t="s">
        <v>965</v>
      </c>
      <c r="E758" s="88"/>
      <c r="F758" s="51" t="s">
        <v>1193</v>
      </c>
      <c r="G758" s="88"/>
      <c r="H758" s="17" t="s">
        <v>1238</v>
      </c>
      <c r="I758" s="93" t="s">
        <v>980</v>
      </c>
      <c r="J758" s="99" t="s">
        <v>1014</v>
      </c>
    </row>
    <row r="759" spans="2:10" x14ac:dyDescent="0.25">
      <c r="B759" s="56">
        <v>43152</v>
      </c>
      <c r="C759" s="73" t="s">
        <v>2531</v>
      </c>
      <c r="D759" s="51" t="s">
        <v>962</v>
      </c>
      <c r="E759" s="88"/>
      <c r="F759" s="51" t="s">
        <v>1193</v>
      </c>
      <c r="G759" s="88"/>
      <c r="H759" s="17" t="s">
        <v>1237</v>
      </c>
      <c r="I759" s="93" t="s">
        <v>1223</v>
      </c>
      <c r="J759" s="99" t="s">
        <v>1014</v>
      </c>
    </row>
    <row r="760" spans="2:10" x14ac:dyDescent="0.25">
      <c r="B760" s="56">
        <v>43153</v>
      </c>
      <c r="C760" s="73" t="s">
        <v>2532</v>
      </c>
      <c r="D760" s="51" t="s">
        <v>965</v>
      </c>
      <c r="E760" s="88"/>
      <c r="F760" s="51" t="s">
        <v>1193</v>
      </c>
      <c r="G760" s="88"/>
      <c r="H760" s="17" t="s">
        <v>1236</v>
      </c>
      <c r="I760" s="93" t="s">
        <v>1223</v>
      </c>
      <c r="J760" s="99" t="s">
        <v>1015</v>
      </c>
    </row>
    <row r="761" spans="2:10" x14ac:dyDescent="0.25">
      <c r="B761" s="56">
        <v>43235</v>
      </c>
      <c r="C761" s="73" t="s">
        <v>2533</v>
      </c>
      <c r="D761" s="51" t="s">
        <v>962</v>
      </c>
      <c r="E761" s="88"/>
      <c r="F761" s="51" t="s">
        <v>1185</v>
      </c>
      <c r="G761" s="88"/>
      <c r="H761" s="17" t="s">
        <v>1242</v>
      </c>
      <c r="I761" s="93" t="s">
        <v>1220</v>
      </c>
      <c r="J761" s="99" t="s">
        <v>1015</v>
      </c>
    </row>
    <row r="762" spans="2:10" x14ac:dyDescent="0.25">
      <c r="B762" s="56">
        <v>43316</v>
      </c>
      <c r="C762" s="73" t="s">
        <v>2534</v>
      </c>
      <c r="D762" s="51" t="s">
        <v>965</v>
      </c>
      <c r="E762" s="88"/>
      <c r="F762" s="51" t="s">
        <v>1185</v>
      </c>
      <c r="G762" s="88"/>
      <c r="H762" s="17" t="s">
        <v>1240</v>
      </c>
      <c r="I762" s="93" t="s">
        <v>1195</v>
      </c>
      <c r="J762" s="99" t="s">
        <v>1014</v>
      </c>
    </row>
    <row r="763" spans="2:10" x14ac:dyDescent="0.25">
      <c r="B763" s="56">
        <v>43236</v>
      </c>
      <c r="C763" s="73" t="s">
        <v>2535</v>
      </c>
      <c r="D763" s="51" t="s">
        <v>967</v>
      </c>
      <c r="E763" s="88"/>
      <c r="F763" s="51" t="s">
        <v>1198</v>
      </c>
      <c r="G763" s="88"/>
      <c r="H763" s="17" t="s">
        <v>1242</v>
      </c>
      <c r="I763" s="93" t="s">
        <v>1223</v>
      </c>
      <c r="J763" s="99" t="s">
        <v>1015</v>
      </c>
    </row>
    <row r="764" spans="2:10" x14ac:dyDescent="0.25">
      <c r="B764" s="56">
        <v>43166</v>
      </c>
      <c r="C764" s="73" t="s">
        <v>2536</v>
      </c>
      <c r="D764" s="51" t="s">
        <v>962</v>
      </c>
      <c r="E764" s="88"/>
      <c r="F764" s="51" t="s">
        <v>1199</v>
      </c>
      <c r="G764" s="88"/>
      <c r="H764" s="17" t="s">
        <v>1242</v>
      </c>
      <c r="I764" s="93" t="s">
        <v>1222</v>
      </c>
      <c r="J764" s="99" t="s">
        <v>1014</v>
      </c>
    </row>
    <row r="765" spans="2:10" x14ac:dyDescent="0.25">
      <c r="B765" s="56">
        <v>43232</v>
      </c>
      <c r="C765" s="73" t="s">
        <v>2537</v>
      </c>
      <c r="D765" s="51" t="s">
        <v>965</v>
      </c>
      <c r="E765" s="88"/>
      <c r="F765" s="51" t="s">
        <v>1189</v>
      </c>
      <c r="G765" s="88"/>
      <c r="H765" s="17" t="s">
        <v>1244</v>
      </c>
      <c r="I765" s="93" t="s">
        <v>1222</v>
      </c>
      <c r="J765" s="99" t="s">
        <v>1014</v>
      </c>
    </row>
    <row r="766" spans="2:10" x14ac:dyDescent="0.25">
      <c r="B766" s="56">
        <v>43163</v>
      </c>
      <c r="C766" s="73" t="s">
        <v>2538</v>
      </c>
      <c r="D766" s="51" t="s">
        <v>965</v>
      </c>
      <c r="E766" s="88"/>
      <c r="F766" s="51" t="s">
        <v>1198</v>
      </c>
      <c r="G766" s="88"/>
      <c r="H766" s="17" t="s">
        <v>1242</v>
      </c>
      <c r="I766" s="93" t="s">
        <v>976</v>
      </c>
      <c r="J766" s="99" t="s">
        <v>1015</v>
      </c>
    </row>
    <row r="767" spans="2:10" x14ac:dyDescent="0.25">
      <c r="B767" s="56">
        <v>43260</v>
      </c>
      <c r="C767" s="73" t="s">
        <v>2539</v>
      </c>
      <c r="D767" s="51" t="s">
        <v>967</v>
      </c>
      <c r="E767" s="88"/>
      <c r="F767" s="51" t="s">
        <v>1199</v>
      </c>
      <c r="G767" s="88"/>
      <c r="H767" s="17" t="s">
        <v>1236</v>
      </c>
      <c r="I767" s="93" t="s">
        <v>1218</v>
      </c>
      <c r="J767" s="99" t="s">
        <v>1015</v>
      </c>
    </row>
    <row r="768" spans="2:10" x14ac:dyDescent="0.25">
      <c r="B768" s="56">
        <v>43279</v>
      </c>
      <c r="C768" s="73" t="s">
        <v>2540</v>
      </c>
      <c r="D768" s="51" t="s">
        <v>965</v>
      </c>
      <c r="E768" s="88"/>
      <c r="F768" s="51" t="s">
        <v>1198</v>
      </c>
      <c r="G768" s="88"/>
      <c r="H768" s="17" t="s">
        <v>1237</v>
      </c>
      <c r="I768" s="93" t="s">
        <v>1218</v>
      </c>
      <c r="J768" s="99" t="s">
        <v>1014</v>
      </c>
    </row>
    <row r="769" spans="2:10" x14ac:dyDescent="0.25">
      <c r="B769" s="56">
        <v>43294</v>
      </c>
      <c r="C769" s="73" t="s">
        <v>2541</v>
      </c>
      <c r="D769" s="51" t="s">
        <v>967</v>
      </c>
      <c r="E769" s="88"/>
      <c r="F769" s="51" t="s">
        <v>1198</v>
      </c>
      <c r="G769" s="88"/>
      <c r="H769" s="17" t="s">
        <v>1241</v>
      </c>
      <c r="I769" s="93" t="s">
        <v>1195</v>
      </c>
      <c r="J769" s="99" t="s">
        <v>1014</v>
      </c>
    </row>
    <row r="770" spans="2:10" x14ac:dyDescent="0.25">
      <c r="B770" s="56">
        <v>43315</v>
      </c>
      <c r="C770" s="73" t="s">
        <v>2542</v>
      </c>
      <c r="D770" s="51" t="s">
        <v>962</v>
      </c>
      <c r="E770" s="88"/>
      <c r="F770" s="51" t="s">
        <v>1185</v>
      </c>
      <c r="G770" s="88"/>
      <c r="H770" s="17" t="s">
        <v>1244</v>
      </c>
      <c r="I770" s="93" t="s">
        <v>1221</v>
      </c>
      <c r="J770" s="99" t="s">
        <v>1014</v>
      </c>
    </row>
    <row r="771" spans="2:10" x14ac:dyDescent="0.25">
      <c r="B771" s="56">
        <v>43166</v>
      </c>
      <c r="C771" s="73" t="s">
        <v>2543</v>
      </c>
      <c r="D771" s="51" t="s">
        <v>965</v>
      </c>
      <c r="E771" s="88"/>
      <c r="F771" s="51" t="s">
        <v>1193</v>
      </c>
      <c r="G771" s="88"/>
      <c r="H771" s="17" t="s">
        <v>1243</v>
      </c>
      <c r="I771" s="93" t="s">
        <v>1219</v>
      </c>
      <c r="J771" s="99" t="s">
        <v>1015</v>
      </c>
    </row>
    <row r="772" spans="2:10" x14ac:dyDescent="0.25">
      <c r="B772" s="56">
        <v>43209</v>
      </c>
      <c r="C772" s="73" t="s">
        <v>2544</v>
      </c>
      <c r="D772" s="51" t="s">
        <v>962</v>
      </c>
      <c r="E772" s="88"/>
      <c r="F772" s="51" t="s">
        <v>1197</v>
      </c>
      <c r="G772" s="88"/>
      <c r="H772" s="17" t="s">
        <v>1241</v>
      </c>
      <c r="I772" s="93" t="s">
        <v>976</v>
      </c>
      <c r="J772" s="99" t="s">
        <v>1015</v>
      </c>
    </row>
    <row r="773" spans="2:10" x14ac:dyDescent="0.25">
      <c r="B773" s="56">
        <v>43122</v>
      </c>
      <c r="C773" s="73" t="s">
        <v>2545</v>
      </c>
      <c r="D773" s="51" t="s">
        <v>967</v>
      </c>
      <c r="E773" s="88"/>
      <c r="F773" s="51" t="s">
        <v>1185</v>
      </c>
      <c r="G773" s="88"/>
      <c r="H773" s="17" t="s">
        <v>1244</v>
      </c>
      <c r="I773" s="93" t="s">
        <v>980</v>
      </c>
      <c r="J773" s="99" t="s">
        <v>1015</v>
      </c>
    </row>
    <row r="774" spans="2:10" x14ac:dyDescent="0.25">
      <c r="B774" s="56">
        <v>43168</v>
      </c>
      <c r="C774" s="73" t="s">
        <v>2546</v>
      </c>
      <c r="D774" s="51" t="s">
        <v>965</v>
      </c>
      <c r="E774" s="88"/>
      <c r="F774" s="51" t="s">
        <v>1189</v>
      </c>
      <c r="G774" s="88"/>
      <c r="H774" s="17" t="s">
        <v>1241</v>
      </c>
      <c r="I774" s="93" t="s">
        <v>976</v>
      </c>
      <c r="J774" s="99" t="s">
        <v>1014</v>
      </c>
    </row>
    <row r="775" spans="2:10" x14ac:dyDescent="0.25">
      <c r="B775" s="56">
        <v>43328</v>
      </c>
      <c r="C775" s="73" t="s">
        <v>2547</v>
      </c>
      <c r="D775" s="51" t="s">
        <v>967</v>
      </c>
      <c r="E775" s="88"/>
      <c r="F775" s="51" t="s">
        <v>1198</v>
      </c>
      <c r="G775" s="88"/>
      <c r="H775" s="17" t="s">
        <v>1241</v>
      </c>
      <c r="I775" s="93" t="s">
        <v>1219</v>
      </c>
      <c r="J775" s="99" t="s">
        <v>1015</v>
      </c>
    </row>
    <row r="776" spans="2:10" x14ac:dyDescent="0.25">
      <c r="B776" s="56">
        <v>43330</v>
      </c>
      <c r="C776" s="73" t="s">
        <v>2548</v>
      </c>
      <c r="D776" s="51" t="s">
        <v>967</v>
      </c>
      <c r="E776" s="88"/>
      <c r="F776" s="51" t="s">
        <v>1197</v>
      </c>
      <c r="G776" s="88"/>
      <c r="H776" s="17" t="s">
        <v>1236</v>
      </c>
      <c r="I776" s="93" t="s">
        <v>1220</v>
      </c>
      <c r="J776" s="99" t="s">
        <v>1015</v>
      </c>
    </row>
    <row r="777" spans="2:10" x14ac:dyDescent="0.25">
      <c r="B777" s="56">
        <v>43128</v>
      </c>
      <c r="C777" s="73" t="s">
        <v>2549</v>
      </c>
      <c r="D777" s="51" t="s">
        <v>962</v>
      </c>
      <c r="E777" s="88"/>
      <c r="F777" s="51" t="s">
        <v>1198</v>
      </c>
      <c r="G777" s="88"/>
      <c r="H777" s="17" t="s">
        <v>1236</v>
      </c>
      <c r="I777" s="93" t="s">
        <v>980</v>
      </c>
      <c r="J777" s="99" t="s">
        <v>1014</v>
      </c>
    </row>
    <row r="778" spans="2:10" x14ac:dyDescent="0.25">
      <c r="B778" s="56">
        <v>43157</v>
      </c>
      <c r="C778" s="73" t="s">
        <v>2550</v>
      </c>
      <c r="D778" s="51" t="s">
        <v>965</v>
      </c>
      <c r="E778" s="88"/>
      <c r="F778" s="51" t="s">
        <v>1193</v>
      </c>
      <c r="G778" s="88"/>
      <c r="H778" s="17" t="s">
        <v>1242</v>
      </c>
      <c r="I778" s="93" t="s">
        <v>1222</v>
      </c>
      <c r="J778" s="99" t="s">
        <v>1015</v>
      </c>
    </row>
    <row r="779" spans="2:10" x14ac:dyDescent="0.25">
      <c r="B779" s="56">
        <v>43179</v>
      </c>
      <c r="C779" s="73" t="s">
        <v>2551</v>
      </c>
      <c r="D779" s="51" t="s">
        <v>967</v>
      </c>
      <c r="E779" s="88"/>
      <c r="F779" s="51" t="s">
        <v>1198</v>
      </c>
      <c r="G779" s="88"/>
      <c r="H779" s="17" t="s">
        <v>1239</v>
      </c>
      <c r="I779" s="93" t="s">
        <v>1220</v>
      </c>
      <c r="J779" s="99" t="s">
        <v>1014</v>
      </c>
    </row>
    <row r="780" spans="2:10" x14ac:dyDescent="0.25">
      <c r="B780" s="56">
        <v>43225</v>
      </c>
      <c r="C780" s="73" t="s">
        <v>2552</v>
      </c>
      <c r="D780" s="51" t="s">
        <v>965</v>
      </c>
      <c r="E780" s="88"/>
      <c r="F780" s="51" t="s">
        <v>1193</v>
      </c>
      <c r="G780" s="88"/>
      <c r="H780" s="17" t="s">
        <v>1240</v>
      </c>
      <c r="I780" s="93" t="s">
        <v>980</v>
      </c>
      <c r="J780" s="99" t="s">
        <v>1015</v>
      </c>
    </row>
    <row r="781" spans="2:10" x14ac:dyDescent="0.25">
      <c r="B781" s="56">
        <v>43129</v>
      </c>
      <c r="C781" s="73" t="s">
        <v>2553</v>
      </c>
      <c r="D781" s="51" t="s">
        <v>965</v>
      </c>
      <c r="E781" s="88"/>
      <c r="F781" s="51" t="s">
        <v>1193</v>
      </c>
      <c r="G781" s="88"/>
      <c r="H781" s="17" t="s">
        <v>1239</v>
      </c>
      <c r="I781" s="93" t="s">
        <v>1218</v>
      </c>
      <c r="J781" s="99" t="s">
        <v>1014</v>
      </c>
    </row>
    <row r="782" spans="2:10" x14ac:dyDescent="0.25">
      <c r="B782" s="56">
        <v>43322</v>
      </c>
      <c r="C782" s="73" t="s">
        <v>2554</v>
      </c>
      <c r="D782" s="51" t="s">
        <v>962</v>
      </c>
      <c r="E782" s="88"/>
      <c r="F782" s="51" t="s">
        <v>1197</v>
      </c>
      <c r="G782" s="88"/>
      <c r="H782" s="17" t="s">
        <v>1243</v>
      </c>
      <c r="I782" s="93" t="s">
        <v>1220</v>
      </c>
      <c r="J782" s="99" t="s">
        <v>1015</v>
      </c>
    </row>
    <row r="783" spans="2:10" x14ac:dyDescent="0.25">
      <c r="B783" s="56">
        <v>43149</v>
      </c>
      <c r="C783" s="73" t="s">
        <v>2555</v>
      </c>
      <c r="D783" s="51" t="s">
        <v>965</v>
      </c>
      <c r="E783" s="88"/>
      <c r="F783" s="51" t="s">
        <v>1199</v>
      </c>
      <c r="G783" s="88"/>
      <c r="H783" s="17" t="s">
        <v>1240</v>
      </c>
      <c r="I783" s="93" t="s">
        <v>1218</v>
      </c>
      <c r="J783" s="99" t="s">
        <v>1015</v>
      </c>
    </row>
    <row r="784" spans="2:10" x14ac:dyDescent="0.25">
      <c r="B784" s="56">
        <v>43275</v>
      </c>
      <c r="C784" s="73" t="s">
        <v>2556</v>
      </c>
      <c r="D784" s="51" t="s">
        <v>965</v>
      </c>
      <c r="E784" s="88"/>
      <c r="F784" s="51" t="s">
        <v>1199</v>
      </c>
      <c r="G784" s="88"/>
      <c r="H784" s="17" t="s">
        <v>1238</v>
      </c>
      <c r="I784" s="93" t="s">
        <v>980</v>
      </c>
      <c r="J784" s="99" t="s">
        <v>1015</v>
      </c>
    </row>
    <row r="785" spans="2:10" x14ac:dyDescent="0.25">
      <c r="B785" s="56">
        <v>43305</v>
      </c>
      <c r="C785" s="73" t="s">
        <v>2557</v>
      </c>
      <c r="D785" s="51" t="s">
        <v>967</v>
      </c>
      <c r="E785" s="88"/>
      <c r="F785" s="51" t="s">
        <v>1185</v>
      </c>
      <c r="G785" s="88"/>
      <c r="H785" s="17" t="s">
        <v>1237</v>
      </c>
      <c r="I785" s="93" t="s">
        <v>1218</v>
      </c>
      <c r="J785" s="99" t="s">
        <v>1014</v>
      </c>
    </row>
    <row r="786" spans="2:10" x14ac:dyDescent="0.25">
      <c r="B786" s="56">
        <v>43102</v>
      </c>
      <c r="C786" s="73" t="s">
        <v>2558</v>
      </c>
      <c r="D786" s="51" t="s">
        <v>965</v>
      </c>
      <c r="E786" s="88"/>
      <c r="F786" s="51" t="s">
        <v>1199</v>
      </c>
      <c r="G786" s="88"/>
      <c r="H786" s="17" t="s">
        <v>1243</v>
      </c>
      <c r="I786" s="93" t="s">
        <v>980</v>
      </c>
      <c r="J786" s="99" t="s">
        <v>1015</v>
      </c>
    </row>
    <row r="787" spans="2:10" x14ac:dyDescent="0.25">
      <c r="B787" s="56">
        <v>43199</v>
      </c>
      <c r="C787" s="73" t="s">
        <v>2559</v>
      </c>
      <c r="D787" s="51" t="s">
        <v>967</v>
      </c>
      <c r="E787" s="88"/>
      <c r="F787" s="51" t="s">
        <v>1199</v>
      </c>
      <c r="G787" s="88"/>
      <c r="H787" s="17" t="s">
        <v>1239</v>
      </c>
      <c r="I787" s="93" t="s">
        <v>1220</v>
      </c>
      <c r="J787" s="99" t="s">
        <v>1015</v>
      </c>
    </row>
    <row r="788" spans="2:10" x14ac:dyDescent="0.25">
      <c r="B788" s="56">
        <v>43332</v>
      </c>
      <c r="C788" s="73" t="s">
        <v>2560</v>
      </c>
      <c r="D788" s="51" t="s">
        <v>965</v>
      </c>
      <c r="E788" s="88"/>
      <c r="F788" s="51" t="s">
        <v>1193</v>
      </c>
      <c r="G788" s="88"/>
      <c r="H788" s="17" t="s">
        <v>1238</v>
      </c>
      <c r="I788" s="93" t="s">
        <v>1218</v>
      </c>
      <c r="J788" s="99" t="s">
        <v>1014</v>
      </c>
    </row>
    <row r="789" spans="2:10" x14ac:dyDescent="0.25">
      <c r="B789" s="56">
        <v>43177</v>
      </c>
      <c r="C789" s="73" t="s">
        <v>2561</v>
      </c>
      <c r="D789" s="51" t="s">
        <v>967</v>
      </c>
      <c r="E789" s="88"/>
      <c r="F789" s="51" t="s">
        <v>1197</v>
      </c>
      <c r="G789" s="88"/>
      <c r="H789" s="17" t="s">
        <v>1242</v>
      </c>
      <c r="I789" s="93" t="s">
        <v>1221</v>
      </c>
      <c r="J789" s="99" t="s">
        <v>1015</v>
      </c>
    </row>
    <row r="790" spans="2:10" x14ac:dyDescent="0.25">
      <c r="B790" s="56">
        <v>43165</v>
      </c>
      <c r="C790" s="73" t="s">
        <v>2562</v>
      </c>
      <c r="D790" s="51" t="s">
        <v>965</v>
      </c>
      <c r="E790" s="88"/>
      <c r="F790" s="51" t="s">
        <v>1189</v>
      </c>
      <c r="G790" s="88"/>
      <c r="H790" s="17" t="s">
        <v>1241</v>
      </c>
      <c r="I790" s="93" t="s">
        <v>980</v>
      </c>
      <c r="J790" s="99" t="s">
        <v>1015</v>
      </c>
    </row>
    <row r="791" spans="2:10" x14ac:dyDescent="0.25">
      <c r="B791" s="56">
        <v>43316</v>
      </c>
      <c r="C791" s="73" t="s">
        <v>2563</v>
      </c>
      <c r="D791" s="51" t="s">
        <v>962</v>
      </c>
      <c r="E791" s="88"/>
      <c r="F791" s="51" t="s">
        <v>1198</v>
      </c>
      <c r="G791" s="88"/>
      <c r="H791" s="17" t="s">
        <v>1237</v>
      </c>
      <c r="I791" s="93" t="s">
        <v>1221</v>
      </c>
      <c r="J791" s="99" t="s">
        <v>1014</v>
      </c>
    </row>
    <row r="792" spans="2:10" x14ac:dyDescent="0.25">
      <c r="B792" s="56">
        <v>43175</v>
      </c>
      <c r="C792" s="73" t="s">
        <v>2564</v>
      </c>
      <c r="D792" s="51" t="s">
        <v>965</v>
      </c>
      <c r="E792" s="88"/>
      <c r="F792" s="51" t="s">
        <v>1193</v>
      </c>
      <c r="G792" s="88"/>
      <c r="H792" s="17" t="s">
        <v>1242</v>
      </c>
      <c r="I792" s="93" t="s">
        <v>1221</v>
      </c>
      <c r="J792" s="99" t="s">
        <v>1015</v>
      </c>
    </row>
    <row r="793" spans="2:10" x14ac:dyDescent="0.25">
      <c r="B793" s="56">
        <v>43244</v>
      </c>
      <c r="C793" s="73" t="s">
        <v>2565</v>
      </c>
      <c r="D793" s="51" t="s">
        <v>965</v>
      </c>
      <c r="E793" s="88"/>
      <c r="F793" s="51" t="s">
        <v>1193</v>
      </c>
      <c r="G793" s="88"/>
      <c r="H793" s="17" t="s">
        <v>1241</v>
      </c>
      <c r="I793" s="93" t="s">
        <v>1195</v>
      </c>
      <c r="J793" s="99" t="s">
        <v>1015</v>
      </c>
    </row>
    <row r="794" spans="2:10" x14ac:dyDescent="0.25">
      <c r="B794" s="56">
        <v>43151</v>
      </c>
      <c r="C794" s="73" t="s">
        <v>2566</v>
      </c>
      <c r="D794" s="51" t="s">
        <v>965</v>
      </c>
      <c r="E794" s="88"/>
      <c r="F794" s="51" t="s">
        <v>1199</v>
      </c>
      <c r="G794" s="88"/>
      <c r="H794" s="17" t="s">
        <v>1243</v>
      </c>
      <c r="I794" s="93" t="s">
        <v>1219</v>
      </c>
      <c r="J794" s="99" t="s">
        <v>1015</v>
      </c>
    </row>
    <row r="795" spans="2:10" x14ac:dyDescent="0.25">
      <c r="B795" s="56">
        <v>43197</v>
      </c>
      <c r="C795" s="73" t="s">
        <v>2567</v>
      </c>
      <c r="D795" s="51" t="s">
        <v>965</v>
      </c>
      <c r="E795" s="88"/>
      <c r="F795" s="51" t="s">
        <v>1198</v>
      </c>
      <c r="G795" s="88"/>
      <c r="H795" s="17" t="s">
        <v>1241</v>
      </c>
      <c r="I795" s="93" t="s">
        <v>1219</v>
      </c>
      <c r="J795" s="99" t="s">
        <v>1015</v>
      </c>
    </row>
    <row r="796" spans="2:10" x14ac:dyDescent="0.25">
      <c r="B796" s="56">
        <v>43201</v>
      </c>
      <c r="C796" s="73" t="s">
        <v>2568</v>
      </c>
      <c r="D796" s="51" t="s">
        <v>967</v>
      </c>
      <c r="E796" s="88"/>
      <c r="F796" s="51" t="s">
        <v>1199</v>
      </c>
      <c r="G796" s="88"/>
      <c r="H796" s="17" t="s">
        <v>1240</v>
      </c>
      <c r="I796" s="93" t="s">
        <v>1224</v>
      </c>
      <c r="J796" s="99" t="s">
        <v>1015</v>
      </c>
    </row>
    <row r="797" spans="2:10" x14ac:dyDescent="0.25">
      <c r="B797" s="56">
        <v>43152</v>
      </c>
      <c r="C797" s="73" t="s">
        <v>2569</v>
      </c>
      <c r="D797" s="51" t="s">
        <v>967</v>
      </c>
      <c r="E797" s="88"/>
      <c r="F797" s="51" t="s">
        <v>1199</v>
      </c>
      <c r="G797" s="88"/>
      <c r="H797" s="17" t="s">
        <v>1236</v>
      </c>
      <c r="I797" s="93" t="s">
        <v>1223</v>
      </c>
      <c r="J797" s="99" t="s">
        <v>1015</v>
      </c>
    </row>
    <row r="798" spans="2:10" x14ac:dyDescent="0.25">
      <c r="B798" s="56">
        <v>43153</v>
      </c>
      <c r="C798" s="73" t="s">
        <v>2570</v>
      </c>
      <c r="D798" s="51" t="s">
        <v>965</v>
      </c>
      <c r="E798" s="88"/>
      <c r="F798" s="51" t="s">
        <v>1185</v>
      </c>
      <c r="G798" s="88"/>
      <c r="H798" s="17" t="s">
        <v>1244</v>
      </c>
      <c r="I798" s="93" t="s">
        <v>1220</v>
      </c>
      <c r="J798" s="99" t="s">
        <v>1015</v>
      </c>
    </row>
    <row r="799" spans="2:10" x14ac:dyDescent="0.25">
      <c r="B799" s="56">
        <v>43261</v>
      </c>
      <c r="C799" s="73" t="s">
        <v>2571</v>
      </c>
      <c r="D799" s="51" t="s">
        <v>965</v>
      </c>
      <c r="E799" s="88"/>
      <c r="F799" s="51" t="s">
        <v>1199</v>
      </c>
      <c r="G799" s="88"/>
      <c r="H799" s="17" t="s">
        <v>1236</v>
      </c>
      <c r="I799" s="93" t="s">
        <v>1220</v>
      </c>
      <c r="J799" s="99" t="s">
        <v>1015</v>
      </c>
    </row>
    <row r="800" spans="2:10" x14ac:dyDescent="0.25">
      <c r="B800" s="56">
        <v>43275</v>
      </c>
      <c r="C800" s="73" t="s">
        <v>2572</v>
      </c>
      <c r="D800" s="51" t="s">
        <v>967</v>
      </c>
      <c r="E800" s="88"/>
      <c r="F800" s="51" t="s">
        <v>1199</v>
      </c>
      <c r="G800" s="88"/>
      <c r="H800" s="17" t="s">
        <v>1236</v>
      </c>
      <c r="I800" s="93" t="s">
        <v>1221</v>
      </c>
      <c r="J800" s="99" t="s">
        <v>1015</v>
      </c>
    </row>
    <row r="801" spans="2:10" x14ac:dyDescent="0.25">
      <c r="B801" s="56">
        <v>43225</v>
      </c>
      <c r="C801" s="73" t="s">
        <v>2573</v>
      </c>
      <c r="D801" s="51" t="s">
        <v>965</v>
      </c>
      <c r="E801" s="88"/>
      <c r="F801" s="51" t="s">
        <v>1199</v>
      </c>
      <c r="G801" s="88"/>
      <c r="H801" s="17" t="s">
        <v>1242</v>
      </c>
      <c r="I801" s="93" t="s">
        <v>1222</v>
      </c>
      <c r="J801" s="99" t="s">
        <v>1015</v>
      </c>
    </row>
    <row r="802" spans="2:10" x14ac:dyDescent="0.25">
      <c r="B802" s="56">
        <v>43277</v>
      </c>
      <c r="C802" s="73" t="s">
        <v>2574</v>
      </c>
      <c r="D802" s="51" t="s">
        <v>967</v>
      </c>
      <c r="E802" s="88"/>
      <c r="F802" s="51" t="s">
        <v>1199</v>
      </c>
      <c r="G802" s="88"/>
      <c r="H802" s="17" t="s">
        <v>1244</v>
      </c>
      <c r="I802" s="93" t="s">
        <v>1223</v>
      </c>
      <c r="J802" s="99" t="s">
        <v>1015</v>
      </c>
    </row>
    <row r="803" spans="2:10" ht="12.75" thickBot="1" x14ac:dyDescent="0.3"/>
    <row r="804" spans="2:10" ht="12.75" thickBot="1" x14ac:dyDescent="0.3">
      <c r="B804" s="6" t="s">
        <v>1229</v>
      </c>
      <c r="G804" s="95">
        <f>COUNTIFS(J751:J802,"SI")</f>
        <v>16</v>
      </c>
    </row>
    <row r="805" spans="2:10" ht="5.25" customHeight="1" thickBot="1" x14ac:dyDescent="0.3"/>
    <row r="806" spans="2:10" ht="12.75" thickBot="1" x14ac:dyDescent="0.3">
      <c r="B806" s="6" t="s">
        <v>1003</v>
      </c>
      <c r="G806" s="95">
        <f>COUNTA(J751:J802)</f>
        <v>52</v>
      </c>
    </row>
    <row r="807" spans="2:10" ht="5.25" customHeight="1" thickBot="1" x14ac:dyDescent="0.3"/>
    <row r="808" spans="2:10" ht="12.75" thickBot="1" x14ac:dyDescent="0.3">
      <c r="B808" s="6" t="s">
        <v>1228</v>
      </c>
      <c r="G808" s="100">
        <f>+G804/G806</f>
        <v>0.30769230769230771</v>
      </c>
    </row>
    <row r="810" spans="2:10" x14ac:dyDescent="0.25">
      <c r="B810" s="23" t="s">
        <v>1212</v>
      </c>
    </row>
    <row r="812" spans="2:10" ht="36" x14ac:dyDescent="0.25">
      <c r="B812" s="167" t="s">
        <v>1181</v>
      </c>
      <c r="C812" s="168"/>
      <c r="D812" s="84" t="s">
        <v>1248</v>
      </c>
      <c r="E812" s="84" t="s">
        <v>1247</v>
      </c>
      <c r="F812" s="22" t="s">
        <v>1228</v>
      </c>
      <c r="H812" s="23" t="s">
        <v>1251</v>
      </c>
    </row>
    <row r="813" spans="2:10" x14ac:dyDescent="0.25">
      <c r="B813" s="149" t="s">
        <v>1185</v>
      </c>
      <c r="C813" s="150"/>
      <c r="D813" s="31">
        <f t="shared" ref="D813:D818" si="67">COUNTIFS($F$751:$F$802,$B813,$J$751:$J$802,"SI")</f>
        <v>4</v>
      </c>
      <c r="E813" s="31">
        <f t="shared" ref="E813:E818" si="68">COUNTIFS($F$751:$F$802,$B813)</f>
        <v>8</v>
      </c>
      <c r="F813" s="94">
        <f>IFERROR(D813/E813,0)</f>
        <v>0.5</v>
      </c>
    </row>
    <row r="814" spans="2:10" x14ac:dyDescent="0.25">
      <c r="B814" s="149" t="s">
        <v>1189</v>
      </c>
      <c r="C814" s="150"/>
      <c r="D814" s="31">
        <f t="shared" si="67"/>
        <v>2</v>
      </c>
      <c r="E814" s="31">
        <f t="shared" si="68"/>
        <v>4</v>
      </c>
      <c r="F814" s="94">
        <f t="shared" ref="F814:F820" si="69">IFERROR(D814/E814,0)</f>
        <v>0.5</v>
      </c>
      <c r="H814" s="24"/>
      <c r="I814" s="6" t="s">
        <v>1252</v>
      </c>
    </row>
    <row r="815" spans="2:10" x14ac:dyDescent="0.25">
      <c r="B815" s="149" t="s">
        <v>1193</v>
      </c>
      <c r="C815" s="150"/>
      <c r="D815" s="31">
        <f t="shared" si="67"/>
        <v>4</v>
      </c>
      <c r="E815" s="31">
        <f t="shared" si="68"/>
        <v>12</v>
      </c>
      <c r="F815" s="94">
        <f t="shared" si="69"/>
        <v>0.33333333333333331</v>
      </c>
      <c r="H815" s="25"/>
      <c r="I815" s="6" t="s">
        <v>1253</v>
      </c>
    </row>
    <row r="816" spans="2:10" x14ac:dyDescent="0.25">
      <c r="B816" s="149" t="s">
        <v>1197</v>
      </c>
      <c r="C816" s="150"/>
      <c r="D816" s="31">
        <f t="shared" si="67"/>
        <v>0</v>
      </c>
      <c r="E816" s="31">
        <f t="shared" si="68"/>
        <v>4</v>
      </c>
      <c r="F816" s="94">
        <f t="shared" si="69"/>
        <v>0</v>
      </c>
      <c r="H816" s="26"/>
      <c r="I816" s="6" t="s">
        <v>1254</v>
      </c>
    </row>
    <row r="817" spans="2:9" x14ac:dyDescent="0.25">
      <c r="B817" s="149" t="s">
        <v>1198</v>
      </c>
      <c r="C817" s="150"/>
      <c r="D817" s="31">
        <f t="shared" si="67"/>
        <v>5</v>
      </c>
      <c r="E817" s="31">
        <f t="shared" si="68"/>
        <v>10</v>
      </c>
      <c r="F817" s="94">
        <f t="shared" si="69"/>
        <v>0.5</v>
      </c>
    </row>
    <row r="818" spans="2:9" x14ac:dyDescent="0.25">
      <c r="B818" s="149" t="s">
        <v>1199</v>
      </c>
      <c r="C818" s="150"/>
      <c r="D818" s="31">
        <f t="shared" si="67"/>
        <v>1</v>
      </c>
      <c r="E818" s="31">
        <f t="shared" si="68"/>
        <v>14</v>
      </c>
      <c r="F818" s="94">
        <f t="shared" si="69"/>
        <v>7.1428571428571425E-2</v>
      </c>
    </row>
    <row r="820" spans="2:9" x14ac:dyDescent="0.25">
      <c r="C820" s="6" t="s">
        <v>1213</v>
      </c>
      <c r="D820" s="140">
        <f>SUM(D813:D819)</f>
        <v>16</v>
      </c>
      <c r="E820" s="140">
        <f>SUM(E813:E819)</f>
        <v>52</v>
      </c>
      <c r="F820" s="94">
        <f t="shared" si="69"/>
        <v>0.30769230769230771</v>
      </c>
    </row>
    <row r="822" spans="2:9" x14ac:dyDescent="0.25">
      <c r="B822" s="23" t="s">
        <v>1225</v>
      </c>
    </row>
    <row r="824" spans="2:9" ht="36" x14ac:dyDescent="0.25">
      <c r="B824" s="167" t="s">
        <v>1217</v>
      </c>
      <c r="C824" s="168"/>
      <c r="D824" s="84" t="s">
        <v>1248</v>
      </c>
      <c r="E824" s="84" t="s">
        <v>1247</v>
      </c>
      <c r="F824" s="22" t="s">
        <v>1228</v>
      </c>
      <c r="H824" s="23" t="s">
        <v>1251</v>
      </c>
    </row>
    <row r="825" spans="2:9" x14ac:dyDescent="0.25">
      <c r="B825" s="171" t="s">
        <v>1218</v>
      </c>
      <c r="C825" s="172"/>
      <c r="D825" s="31">
        <f>COUNTIFS($I$751:$I$802,$B825,$J$751:$J$802,"SI")</f>
        <v>4</v>
      </c>
      <c r="E825" s="31">
        <f>COUNTIFS($I$751:$I$802,$B825)</f>
        <v>8</v>
      </c>
      <c r="F825" s="94">
        <f>IFERROR(D825/E825,0)</f>
        <v>0.5</v>
      </c>
    </row>
    <row r="826" spans="2:9" x14ac:dyDescent="0.25">
      <c r="B826" s="171" t="s">
        <v>1219</v>
      </c>
      <c r="C826" s="172"/>
      <c r="D826" s="31">
        <f t="shared" ref="D826:D834" si="70">COUNTIFS($I$751:$I$802,$B826,$J$751:$J$802,"SI")</f>
        <v>0</v>
      </c>
      <c r="E826" s="31">
        <f t="shared" ref="E826:E834" si="71">COUNTIFS($I$751:$I$802,$B826)</f>
        <v>5</v>
      </c>
      <c r="F826" s="94">
        <f t="shared" ref="F826:F836" si="72">IFERROR(D826/E826,0)</f>
        <v>0</v>
      </c>
      <c r="H826" s="24"/>
      <c r="I826" s="6" t="s">
        <v>1252</v>
      </c>
    </row>
    <row r="827" spans="2:9" x14ac:dyDescent="0.25">
      <c r="B827" s="171" t="s">
        <v>980</v>
      </c>
      <c r="C827" s="172"/>
      <c r="D827" s="31">
        <f t="shared" si="70"/>
        <v>2</v>
      </c>
      <c r="E827" s="31">
        <f t="shared" si="71"/>
        <v>7</v>
      </c>
      <c r="F827" s="94">
        <f t="shared" si="72"/>
        <v>0.2857142857142857</v>
      </c>
      <c r="H827" s="25"/>
      <c r="I827" s="6" t="s">
        <v>1253</v>
      </c>
    </row>
    <row r="828" spans="2:9" x14ac:dyDescent="0.25">
      <c r="B828" s="171" t="s">
        <v>1220</v>
      </c>
      <c r="C828" s="172"/>
      <c r="D828" s="31">
        <f t="shared" si="70"/>
        <v>1</v>
      </c>
      <c r="E828" s="31">
        <f t="shared" si="71"/>
        <v>7</v>
      </c>
      <c r="F828" s="94">
        <f t="shared" si="72"/>
        <v>0.14285714285714285</v>
      </c>
      <c r="H828" s="26"/>
      <c r="I828" s="6" t="s">
        <v>1254</v>
      </c>
    </row>
    <row r="829" spans="2:9" x14ac:dyDescent="0.25">
      <c r="B829" s="171" t="s">
        <v>976</v>
      </c>
      <c r="C829" s="172"/>
      <c r="D829" s="31">
        <f t="shared" si="70"/>
        <v>1</v>
      </c>
      <c r="E829" s="31">
        <f t="shared" si="71"/>
        <v>3</v>
      </c>
      <c r="F829" s="94">
        <f t="shared" si="72"/>
        <v>0.33333333333333331</v>
      </c>
    </row>
    <row r="830" spans="2:9" x14ac:dyDescent="0.25">
      <c r="B830" s="171" t="s">
        <v>1221</v>
      </c>
      <c r="C830" s="172"/>
      <c r="D830" s="31">
        <f t="shared" si="70"/>
        <v>2</v>
      </c>
      <c r="E830" s="31">
        <f t="shared" si="71"/>
        <v>6</v>
      </c>
      <c r="F830" s="94">
        <f t="shared" si="72"/>
        <v>0.33333333333333331</v>
      </c>
    </row>
    <row r="831" spans="2:9" x14ac:dyDescent="0.25">
      <c r="B831" s="171" t="s">
        <v>1222</v>
      </c>
      <c r="C831" s="172"/>
      <c r="D831" s="31">
        <f t="shared" si="70"/>
        <v>2</v>
      </c>
      <c r="E831" s="31">
        <f t="shared" si="71"/>
        <v>4</v>
      </c>
      <c r="F831" s="94">
        <f t="shared" si="72"/>
        <v>0.5</v>
      </c>
    </row>
    <row r="832" spans="2:9" x14ac:dyDescent="0.25">
      <c r="B832" s="171" t="s">
        <v>1223</v>
      </c>
      <c r="C832" s="172"/>
      <c r="D832" s="31">
        <f t="shared" si="70"/>
        <v>2</v>
      </c>
      <c r="E832" s="31">
        <f t="shared" si="71"/>
        <v>6</v>
      </c>
      <c r="F832" s="94">
        <f t="shared" si="72"/>
        <v>0.33333333333333331</v>
      </c>
    </row>
    <row r="833" spans="2:9" x14ac:dyDescent="0.25">
      <c r="B833" s="171" t="s">
        <v>1224</v>
      </c>
      <c r="C833" s="172"/>
      <c r="D833" s="31">
        <f t="shared" si="70"/>
        <v>0</v>
      </c>
      <c r="E833" s="31">
        <f t="shared" si="71"/>
        <v>2</v>
      </c>
      <c r="F833" s="94">
        <f t="shared" si="72"/>
        <v>0</v>
      </c>
    </row>
    <row r="834" spans="2:9" x14ac:dyDescent="0.25">
      <c r="B834" s="171" t="s">
        <v>1195</v>
      </c>
      <c r="C834" s="172"/>
      <c r="D834" s="31">
        <f t="shared" si="70"/>
        <v>2</v>
      </c>
      <c r="E834" s="31">
        <f t="shared" si="71"/>
        <v>4</v>
      </c>
      <c r="F834" s="94">
        <f t="shared" si="72"/>
        <v>0.5</v>
      </c>
    </row>
    <row r="836" spans="2:9" x14ac:dyDescent="0.25">
      <c r="C836" s="6" t="s">
        <v>1213</v>
      </c>
      <c r="D836" s="140">
        <f>SUM(D825:D835)</f>
        <v>16</v>
      </c>
      <c r="E836" s="140">
        <f>SUM(E825:E835)</f>
        <v>52</v>
      </c>
      <c r="F836" s="94">
        <f t="shared" si="72"/>
        <v>0.30769230769230771</v>
      </c>
    </row>
    <row r="838" spans="2:9" x14ac:dyDescent="0.25">
      <c r="B838" s="23" t="s">
        <v>1249</v>
      </c>
    </row>
    <row r="840" spans="2:9" ht="36" x14ac:dyDescent="0.25">
      <c r="B840" s="167" t="s">
        <v>1250</v>
      </c>
      <c r="C840" s="168"/>
      <c r="D840" s="84" t="s">
        <v>1248</v>
      </c>
      <c r="E840" s="84" t="s">
        <v>1247</v>
      </c>
      <c r="F840" s="22" t="s">
        <v>1228</v>
      </c>
      <c r="H840" s="23" t="s">
        <v>1251</v>
      </c>
    </row>
    <row r="841" spans="2:9" x14ac:dyDescent="0.25">
      <c r="B841" s="171" t="s">
        <v>1236</v>
      </c>
      <c r="C841" s="172"/>
      <c r="D841" s="31">
        <f>COUNTIFS($H$751:$H$802,$B841,$J$751:$J$802,"SI")</f>
        <v>1</v>
      </c>
      <c r="E841" s="31">
        <f>COUNTIFS($H$751:$H$802,$B841)</f>
        <v>8</v>
      </c>
      <c r="F841" s="94">
        <f>IFERROR(D841/E841,0)</f>
        <v>0.125</v>
      </c>
    </row>
    <row r="842" spans="2:9" x14ac:dyDescent="0.25">
      <c r="B842" s="171" t="s">
        <v>1237</v>
      </c>
      <c r="C842" s="172"/>
      <c r="D842" s="31">
        <f t="shared" ref="D842:D849" si="73">COUNTIFS($H$751:$H$802,$B842,$J$751:$J$802,"SI")</f>
        <v>5</v>
      </c>
      <c r="E842" s="31">
        <f t="shared" ref="E842:E849" si="74">COUNTIFS($H$751:$H$802,$B842)</f>
        <v>5</v>
      </c>
      <c r="F842" s="94">
        <f t="shared" ref="F842:F851" si="75">IFERROR(D842/E842,0)</f>
        <v>1</v>
      </c>
      <c r="H842" s="24"/>
      <c r="I842" s="6" t="s">
        <v>1252</v>
      </c>
    </row>
    <row r="843" spans="2:9" x14ac:dyDescent="0.25">
      <c r="B843" s="171" t="s">
        <v>1238</v>
      </c>
      <c r="C843" s="172"/>
      <c r="D843" s="31">
        <f t="shared" si="73"/>
        <v>2</v>
      </c>
      <c r="E843" s="31">
        <f t="shared" si="74"/>
        <v>5</v>
      </c>
      <c r="F843" s="94">
        <f t="shared" si="75"/>
        <v>0.4</v>
      </c>
      <c r="H843" s="25"/>
      <c r="I843" s="6" t="s">
        <v>1253</v>
      </c>
    </row>
    <row r="844" spans="2:9" x14ac:dyDescent="0.25">
      <c r="B844" s="171" t="s">
        <v>1239</v>
      </c>
      <c r="C844" s="172"/>
      <c r="D844" s="31">
        <f t="shared" si="73"/>
        <v>2</v>
      </c>
      <c r="E844" s="31">
        <f t="shared" si="74"/>
        <v>3</v>
      </c>
      <c r="F844" s="94">
        <f t="shared" si="75"/>
        <v>0.66666666666666663</v>
      </c>
      <c r="H844" s="26"/>
      <c r="I844" s="6" t="s">
        <v>1254</v>
      </c>
    </row>
    <row r="845" spans="2:9" x14ac:dyDescent="0.25">
      <c r="B845" s="171" t="s">
        <v>1240</v>
      </c>
      <c r="C845" s="172"/>
      <c r="D845" s="31">
        <f t="shared" si="73"/>
        <v>1</v>
      </c>
      <c r="E845" s="31">
        <f t="shared" si="74"/>
        <v>4</v>
      </c>
      <c r="F845" s="94">
        <f t="shared" si="75"/>
        <v>0.25</v>
      </c>
    </row>
    <row r="846" spans="2:9" x14ac:dyDescent="0.25">
      <c r="B846" s="171" t="s">
        <v>1241</v>
      </c>
      <c r="C846" s="172"/>
      <c r="D846" s="31">
        <f t="shared" si="73"/>
        <v>2</v>
      </c>
      <c r="E846" s="31">
        <f t="shared" si="74"/>
        <v>9</v>
      </c>
      <c r="F846" s="94">
        <f t="shared" si="75"/>
        <v>0.22222222222222221</v>
      </c>
    </row>
    <row r="847" spans="2:9" x14ac:dyDescent="0.25">
      <c r="B847" s="171" t="s">
        <v>1242</v>
      </c>
      <c r="C847" s="172"/>
      <c r="D847" s="31">
        <f t="shared" si="73"/>
        <v>1</v>
      </c>
      <c r="E847" s="31">
        <f t="shared" si="74"/>
        <v>8</v>
      </c>
      <c r="F847" s="94">
        <f t="shared" si="75"/>
        <v>0.125</v>
      </c>
    </row>
    <row r="848" spans="2:9" x14ac:dyDescent="0.25">
      <c r="B848" s="171" t="s">
        <v>1243</v>
      </c>
      <c r="C848" s="172"/>
      <c r="D848" s="31">
        <f t="shared" si="73"/>
        <v>0</v>
      </c>
      <c r="E848" s="31">
        <f t="shared" si="74"/>
        <v>4</v>
      </c>
      <c r="F848" s="94">
        <f t="shared" si="75"/>
        <v>0</v>
      </c>
    </row>
    <row r="849" spans="2:8" x14ac:dyDescent="0.25">
      <c r="B849" s="171" t="s">
        <v>1244</v>
      </c>
      <c r="C849" s="172"/>
      <c r="D849" s="31">
        <f t="shared" si="73"/>
        <v>2</v>
      </c>
      <c r="E849" s="31">
        <f t="shared" si="74"/>
        <v>6</v>
      </c>
      <c r="F849" s="94">
        <f t="shared" si="75"/>
        <v>0.33333333333333331</v>
      </c>
    </row>
    <row r="851" spans="2:8" x14ac:dyDescent="0.25">
      <c r="C851" s="6" t="s">
        <v>1213</v>
      </c>
      <c r="D851" s="140">
        <f>SUM(D841:D850)</f>
        <v>16</v>
      </c>
      <c r="E851" s="140">
        <f>SUM(E841:E850)</f>
        <v>52</v>
      </c>
      <c r="F851" s="94">
        <f t="shared" si="75"/>
        <v>0.30769230769230771</v>
      </c>
    </row>
    <row r="853" spans="2:8" x14ac:dyDescent="0.25">
      <c r="B853" s="15" t="s">
        <v>1255</v>
      </c>
    </row>
    <row r="854" spans="2:8" ht="12.75" thickBot="1" x14ac:dyDescent="0.3"/>
    <row r="855" spans="2:8" x14ac:dyDescent="0.25">
      <c r="B855" s="8"/>
      <c r="C855" s="9"/>
      <c r="D855" s="9"/>
      <c r="E855" s="9"/>
      <c r="F855" s="9"/>
      <c r="G855" s="9"/>
      <c r="H855" s="10"/>
    </row>
    <row r="856" spans="2:8" ht="15.75" customHeight="1" thickBot="1" x14ac:dyDescent="0.3">
      <c r="B856" s="160" t="s">
        <v>1256</v>
      </c>
      <c r="C856" s="161"/>
      <c r="D856" s="158" t="s">
        <v>1257</v>
      </c>
      <c r="E856" s="158"/>
      <c r="F856" s="158"/>
      <c r="G856" s="158"/>
      <c r="H856" s="154" t="s">
        <v>35</v>
      </c>
    </row>
    <row r="857" spans="2:8" x14ac:dyDescent="0.25">
      <c r="B857" s="160"/>
      <c r="C857" s="161"/>
      <c r="D857" s="157" t="s">
        <v>1003</v>
      </c>
      <c r="E857" s="157"/>
      <c r="F857" s="157"/>
      <c r="G857" s="157"/>
      <c r="H857" s="154"/>
    </row>
    <row r="858" spans="2:8" ht="12.75" thickBot="1" x14ac:dyDescent="0.3">
      <c r="B858" s="11"/>
      <c r="C858" s="12"/>
      <c r="D858" s="12"/>
      <c r="E858" s="12"/>
      <c r="F858" s="12"/>
      <c r="G858" s="12"/>
      <c r="H858" s="13"/>
    </row>
    <row r="859" spans="2:8" ht="12.75" thickBot="1" x14ac:dyDescent="0.3"/>
    <row r="860" spans="2:8" x14ac:dyDescent="0.25">
      <c r="B860" s="8"/>
      <c r="C860" s="9"/>
      <c r="D860" s="9"/>
      <c r="E860" s="9"/>
      <c r="F860" s="9"/>
      <c r="G860" s="9"/>
      <c r="H860" s="10"/>
    </row>
    <row r="861" spans="2:8" x14ac:dyDescent="0.25">
      <c r="B861" s="160" t="s">
        <v>1299</v>
      </c>
      <c r="C861" s="161"/>
      <c r="D861" s="159" t="s">
        <v>1298</v>
      </c>
      <c r="E861" s="159"/>
      <c r="F861" s="159"/>
      <c r="G861" s="159"/>
      <c r="H861" s="117"/>
    </row>
    <row r="862" spans="2:8" x14ac:dyDescent="0.25">
      <c r="B862" s="160"/>
      <c r="C862" s="161"/>
      <c r="D862" s="159"/>
      <c r="E862" s="159"/>
      <c r="F862" s="159"/>
      <c r="G862" s="159"/>
      <c r="H862" s="117"/>
    </row>
    <row r="863" spans="2:8" ht="12.75" thickBot="1" x14ac:dyDescent="0.3">
      <c r="B863" s="11"/>
      <c r="C863" s="12"/>
      <c r="D863" s="12"/>
      <c r="E863" s="12"/>
      <c r="F863" s="12"/>
      <c r="G863" s="12"/>
      <c r="H863" s="13"/>
    </row>
    <row r="867" spans="2:11" x14ac:dyDescent="0.25">
      <c r="B867" s="23" t="s">
        <v>1123</v>
      </c>
    </row>
    <row r="869" spans="2:11" s="98" customFormat="1" ht="36" x14ac:dyDescent="0.25">
      <c r="B869" s="84" t="s">
        <v>984</v>
      </c>
      <c r="C869" s="84" t="s">
        <v>1097</v>
      </c>
      <c r="D869" s="167" t="s">
        <v>1233</v>
      </c>
      <c r="E869" s="168"/>
      <c r="F869" s="167" t="s">
        <v>1234</v>
      </c>
      <c r="G869" s="168"/>
      <c r="H869" s="84" t="s">
        <v>1235</v>
      </c>
      <c r="I869" s="84" t="s">
        <v>961</v>
      </c>
      <c r="J869" s="22" t="s">
        <v>1246</v>
      </c>
      <c r="K869" s="101" t="s">
        <v>1258</v>
      </c>
    </row>
    <row r="870" spans="2:11" x14ac:dyDescent="0.25">
      <c r="B870" s="56">
        <v>43152</v>
      </c>
      <c r="C870" s="73" t="s">
        <v>2575</v>
      </c>
      <c r="D870" s="51" t="s">
        <v>965</v>
      </c>
      <c r="E870" s="88"/>
      <c r="F870" s="51" t="s">
        <v>1199</v>
      </c>
      <c r="G870" s="88"/>
      <c r="H870" s="17" t="s">
        <v>1244</v>
      </c>
      <c r="I870" s="93" t="s">
        <v>1222</v>
      </c>
      <c r="J870" s="99" t="s">
        <v>1014</v>
      </c>
      <c r="K870" s="102" t="s">
        <v>1014</v>
      </c>
    </row>
    <row r="871" spans="2:11" x14ac:dyDescent="0.25">
      <c r="B871" s="56">
        <v>43203</v>
      </c>
      <c r="C871" s="73" t="s">
        <v>2576</v>
      </c>
      <c r="D871" s="51" t="s">
        <v>967</v>
      </c>
      <c r="E871" s="88"/>
      <c r="F871" s="51" t="s">
        <v>1197</v>
      </c>
      <c r="G871" s="88"/>
      <c r="H871" s="17" t="s">
        <v>1241</v>
      </c>
      <c r="I871" s="93" t="s">
        <v>980</v>
      </c>
      <c r="J871" s="99" t="s">
        <v>1015</v>
      </c>
      <c r="K871" s="102" t="s">
        <v>1015</v>
      </c>
    </row>
    <row r="872" spans="2:11" x14ac:dyDescent="0.25">
      <c r="B872" s="56">
        <v>43294</v>
      </c>
      <c r="C872" s="73" t="s">
        <v>2577</v>
      </c>
      <c r="D872" s="51" t="s">
        <v>962</v>
      </c>
      <c r="E872" s="88"/>
      <c r="F872" s="51" t="s">
        <v>1185</v>
      </c>
      <c r="G872" s="88"/>
      <c r="H872" s="17" t="s">
        <v>1238</v>
      </c>
      <c r="I872" s="93" t="s">
        <v>1195</v>
      </c>
      <c r="J872" s="99" t="s">
        <v>1015</v>
      </c>
      <c r="K872" s="102" t="s">
        <v>1014</v>
      </c>
    </row>
    <row r="873" spans="2:11" x14ac:dyDescent="0.25">
      <c r="B873" s="56">
        <v>43309</v>
      </c>
      <c r="C873" s="73" t="s">
        <v>2578</v>
      </c>
      <c r="D873" s="51" t="s">
        <v>967</v>
      </c>
      <c r="E873" s="88"/>
      <c r="F873" s="51" t="s">
        <v>1193</v>
      </c>
      <c r="G873" s="88"/>
      <c r="H873" s="17" t="s">
        <v>1237</v>
      </c>
      <c r="I873" s="93" t="s">
        <v>1221</v>
      </c>
      <c r="J873" s="99" t="s">
        <v>1015</v>
      </c>
      <c r="K873" s="102" t="s">
        <v>1014</v>
      </c>
    </row>
    <row r="874" spans="2:11" x14ac:dyDescent="0.25">
      <c r="B874" s="56">
        <v>43200</v>
      </c>
      <c r="C874" s="73" t="s">
        <v>2579</v>
      </c>
      <c r="D874" s="51" t="s">
        <v>965</v>
      </c>
      <c r="E874" s="88"/>
      <c r="F874" s="51" t="s">
        <v>1199</v>
      </c>
      <c r="G874" s="88"/>
      <c r="H874" s="17" t="s">
        <v>1237</v>
      </c>
      <c r="I874" s="93" t="s">
        <v>976</v>
      </c>
      <c r="J874" s="99" t="s">
        <v>1015</v>
      </c>
      <c r="K874" s="102" t="s">
        <v>1014</v>
      </c>
    </row>
    <row r="875" spans="2:11" x14ac:dyDescent="0.25">
      <c r="B875" s="56">
        <v>43177</v>
      </c>
      <c r="C875" s="73" t="s">
        <v>2580</v>
      </c>
      <c r="D875" s="51" t="s">
        <v>967</v>
      </c>
      <c r="E875" s="88"/>
      <c r="F875" s="51" t="s">
        <v>1198</v>
      </c>
      <c r="G875" s="88"/>
      <c r="H875" s="17" t="s">
        <v>1239</v>
      </c>
      <c r="I875" s="93" t="s">
        <v>1223</v>
      </c>
      <c r="J875" s="99" t="s">
        <v>1015</v>
      </c>
      <c r="K875" s="102" t="s">
        <v>1015</v>
      </c>
    </row>
    <row r="876" spans="2:11" x14ac:dyDescent="0.25">
      <c r="B876" s="56">
        <v>43302</v>
      </c>
      <c r="C876" s="73" t="s">
        <v>2581</v>
      </c>
      <c r="D876" s="51" t="s">
        <v>962</v>
      </c>
      <c r="E876" s="88"/>
      <c r="F876" s="51" t="s">
        <v>1185</v>
      </c>
      <c r="G876" s="88"/>
      <c r="H876" s="17" t="s">
        <v>1237</v>
      </c>
      <c r="I876" s="93" t="s">
        <v>980</v>
      </c>
      <c r="J876" s="99" t="s">
        <v>1015</v>
      </c>
      <c r="K876" s="102" t="s">
        <v>1014</v>
      </c>
    </row>
    <row r="877" spans="2:11" x14ac:dyDescent="0.25">
      <c r="B877" s="56">
        <v>43272</v>
      </c>
      <c r="C877" s="73" t="s">
        <v>2582</v>
      </c>
      <c r="D877" s="51" t="s">
        <v>965</v>
      </c>
      <c r="E877" s="88"/>
      <c r="F877" s="51" t="s">
        <v>1199</v>
      </c>
      <c r="G877" s="88"/>
      <c r="H877" s="17" t="s">
        <v>1241</v>
      </c>
      <c r="I877" s="93" t="s">
        <v>1195</v>
      </c>
      <c r="J877" s="99" t="s">
        <v>1015</v>
      </c>
      <c r="K877" s="102" t="s">
        <v>1015</v>
      </c>
    </row>
    <row r="878" spans="2:11" x14ac:dyDescent="0.25">
      <c r="B878" s="56">
        <v>43108</v>
      </c>
      <c r="C878" s="73" t="s">
        <v>2583</v>
      </c>
      <c r="D878" s="51" t="s">
        <v>967</v>
      </c>
      <c r="E878" s="88"/>
      <c r="F878" s="51" t="s">
        <v>1199</v>
      </c>
      <c r="G878" s="88"/>
      <c r="H878" s="17" t="s">
        <v>1239</v>
      </c>
      <c r="I878" s="93" t="s">
        <v>1224</v>
      </c>
      <c r="J878" s="99" t="s">
        <v>1014</v>
      </c>
      <c r="K878" s="102" t="s">
        <v>1015</v>
      </c>
    </row>
    <row r="879" spans="2:11" x14ac:dyDescent="0.25">
      <c r="B879" s="56">
        <v>43289</v>
      </c>
      <c r="C879" s="73" t="s">
        <v>2584</v>
      </c>
      <c r="D879" s="51" t="s">
        <v>967</v>
      </c>
      <c r="E879" s="88"/>
      <c r="F879" s="51" t="s">
        <v>1198</v>
      </c>
      <c r="G879" s="88"/>
      <c r="H879" s="17" t="s">
        <v>1241</v>
      </c>
      <c r="I879" s="93" t="s">
        <v>980</v>
      </c>
      <c r="J879" s="99" t="s">
        <v>1014</v>
      </c>
      <c r="K879" s="102" t="s">
        <v>1015</v>
      </c>
    </row>
    <row r="880" spans="2:11" x14ac:dyDescent="0.25">
      <c r="B880" s="56">
        <v>43321</v>
      </c>
      <c r="C880" s="73" t="s">
        <v>2585</v>
      </c>
      <c r="D880" s="51" t="s">
        <v>965</v>
      </c>
      <c r="E880" s="88"/>
      <c r="F880" s="51" t="s">
        <v>1198</v>
      </c>
      <c r="G880" s="88"/>
      <c r="H880" s="17" t="s">
        <v>1239</v>
      </c>
      <c r="I880" s="93" t="s">
        <v>976</v>
      </c>
      <c r="J880" s="99" t="s">
        <v>1015</v>
      </c>
      <c r="K880" s="102" t="s">
        <v>1015</v>
      </c>
    </row>
    <row r="881" spans="2:11" x14ac:dyDescent="0.25">
      <c r="B881" s="56">
        <v>43288</v>
      </c>
      <c r="C881" s="73" t="s">
        <v>2586</v>
      </c>
      <c r="D881" s="51" t="s">
        <v>965</v>
      </c>
      <c r="E881" s="88"/>
      <c r="F881" s="51" t="s">
        <v>1185</v>
      </c>
      <c r="G881" s="88"/>
      <c r="H881" s="17" t="s">
        <v>1241</v>
      </c>
      <c r="I881" s="93" t="s">
        <v>1223</v>
      </c>
      <c r="J881" s="99" t="s">
        <v>1014</v>
      </c>
      <c r="K881" s="102" t="s">
        <v>1015</v>
      </c>
    </row>
    <row r="882" spans="2:11" x14ac:dyDescent="0.25">
      <c r="B882" s="56">
        <v>43320</v>
      </c>
      <c r="C882" s="73" t="s">
        <v>2587</v>
      </c>
      <c r="D882" s="51" t="s">
        <v>962</v>
      </c>
      <c r="E882" s="88"/>
      <c r="F882" s="51" t="s">
        <v>1197</v>
      </c>
      <c r="G882" s="88"/>
      <c r="H882" s="17" t="s">
        <v>1243</v>
      </c>
      <c r="I882" s="93" t="s">
        <v>1221</v>
      </c>
      <c r="J882" s="99" t="s">
        <v>1014</v>
      </c>
      <c r="K882" s="102" t="s">
        <v>1014</v>
      </c>
    </row>
    <row r="883" spans="2:11" x14ac:dyDescent="0.25">
      <c r="B883" s="56">
        <v>43314</v>
      </c>
      <c r="C883" s="73" t="s">
        <v>2588</v>
      </c>
      <c r="D883" s="51" t="s">
        <v>962</v>
      </c>
      <c r="E883" s="88"/>
      <c r="F883" s="51" t="s">
        <v>1197</v>
      </c>
      <c r="G883" s="88"/>
      <c r="H883" s="17" t="s">
        <v>1236</v>
      </c>
      <c r="I883" s="93" t="s">
        <v>980</v>
      </c>
      <c r="J883" s="99" t="s">
        <v>1014</v>
      </c>
      <c r="K883" s="102" t="s">
        <v>1014</v>
      </c>
    </row>
    <row r="884" spans="2:11" x14ac:dyDescent="0.25">
      <c r="B884" s="56">
        <v>43259</v>
      </c>
      <c r="C884" s="73" t="s">
        <v>2589</v>
      </c>
      <c r="D884" s="51" t="s">
        <v>962</v>
      </c>
      <c r="E884" s="88"/>
      <c r="F884" s="51" t="s">
        <v>1197</v>
      </c>
      <c r="G884" s="88"/>
      <c r="H884" s="17" t="s">
        <v>1241</v>
      </c>
      <c r="I884" s="93" t="s">
        <v>1195</v>
      </c>
      <c r="J884" s="99" t="s">
        <v>1015</v>
      </c>
      <c r="K884" s="102" t="s">
        <v>1014</v>
      </c>
    </row>
    <row r="885" spans="2:11" x14ac:dyDescent="0.25">
      <c r="B885" s="56">
        <v>43308</v>
      </c>
      <c r="C885" s="73" t="s">
        <v>2590</v>
      </c>
      <c r="D885" s="51" t="s">
        <v>967</v>
      </c>
      <c r="E885" s="88"/>
      <c r="F885" s="51" t="s">
        <v>1199</v>
      </c>
      <c r="G885" s="88"/>
      <c r="H885" s="17" t="s">
        <v>1238</v>
      </c>
      <c r="I885" s="93" t="s">
        <v>1221</v>
      </c>
      <c r="J885" s="99" t="s">
        <v>1015</v>
      </c>
      <c r="K885" s="102" t="s">
        <v>1015</v>
      </c>
    </row>
    <row r="886" spans="2:11" x14ac:dyDescent="0.25">
      <c r="B886" s="56">
        <v>43102</v>
      </c>
      <c r="C886" s="73" t="s">
        <v>2591</v>
      </c>
      <c r="D886" s="51" t="s">
        <v>965</v>
      </c>
      <c r="E886" s="88"/>
      <c r="F886" s="51" t="s">
        <v>1193</v>
      </c>
      <c r="G886" s="88"/>
      <c r="H886" s="17" t="s">
        <v>1241</v>
      </c>
      <c r="I886" s="93" t="s">
        <v>1222</v>
      </c>
      <c r="J886" s="99" t="s">
        <v>1014</v>
      </c>
      <c r="K886" s="102" t="s">
        <v>1014</v>
      </c>
    </row>
    <row r="887" spans="2:11" x14ac:dyDescent="0.25">
      <c r="B887" s="56">
        <v>43313</v>
      </c>
      <c r="C887" s="73" t="s">
        <v>2592</v>
      </c>
      <c r="D887" s="51" t="s">
        <v>967</v>
      </c>
      <c r="E887" s="88"/>
      <c r="F887" s="51" t="s">
        <v>1197</v>
      </c>
      <c r="G887" s="88"/>
      <c r="H887" s="17" t="s">
        <v>1240</v>
      </c>
      <c r="I887" s="93" t="s">
        <v>1222</v>
      </c>
      <c r="J887" s="99" t="s">
        <v>1014</v>
      </c>
      <c r="K887" s="102" t="s">
        <v>1015</v>
      </c>
    </row>
    <row r="888" spans="2:11" x14ac:dyDescent="0.25">
      <c r="B888" s="56">
        <v>43332</v>
      </c>
      <c r="C888" s="73" t="s">
        <v>2593</v>
      </c>
      <c r="D888" s="51" t="s">
        <v>965</v>
      </c>
      <c r="E888" s="88"/>
      <c r="F888" s="51" t="s">
        <v>1189</v>
      </c>
      <c r="G888" s="88"/>
      <c r="H888" s="17" t="s">
        <v>1237</v>
      </c>
      <c r="I888" s="93" t="s">
        <v>1224</v>
      </c>
      <c r="J888" s="99" t="s">
        <v>1015</v>
      </c>
      <c r="K888" s="102" t="s">
        <v>1015</v>
      </c>
    </row>
    <row r="889" spans="2:11" x14ac:dyDescent="0.25">
      <c r="B889" s="56">
        <v>43292</v>
      </c>
      <c r="C889" s="73" t="s">
        <v>2594</v>
      </c>
      <c r="D889" s="51" t="s">
        <v>965</v>
      </c>
      <c r="E889" s="88"/>
      <c r="F889" s="51" t="s">
        <v>1198</v>
      </c>
      <c r="G889" s="88"/>
      <c r="H889" s="17" t="s">
        <v>1239</v>
      </c>
      <c r="I889" s="93" t="s">
        <v>1218</v>
      </c>
      <c r="J889" s="99" t="s">
        <v>1015</v>
      </c>
      <c r="K889" s="102" t="s">
        <v>1015</v>
      </c>
    </row>
    <row r="890" spans="2:11" x14ac:dyDescent="0.25">
      <c r="B890" s="56">
        <v>43116</v>
      </c>
      <c r="C890" s="73" t="s">
        <v>2595</v>
      </c>
      <c r="D890" s="51" t="s">
        <v>965</v>
      </c>
      <c r="E890" s="88"/>
      <c r="F890" s="51" t="s">
        <v>1198</v>
      </c>
      <c r="G890" s="88"/>
      <c r="H890" s="17" t="s">
        <v>1237</v>
      </c>
      <c r="I890" s="93" t="s">
        <v>1224</v>
      </c>
      <c r="J890" s="99" t="s">
        <v>1015</v>
      </c>
      <c r="K890" s="102" t="s">
        <v>1015</v>
      </c>
    </row>
    <row r="891" spans="2:11" x14ac:dyDescent="0.25">
      <c r="B891" s="56">
        <v>43106</v>
      </c>
      <c r="C891" s="73" t="s">
        <v>2596</v>
      </c>
      <c r="D891" s="51" t="s">
        <v>967</v>
      </c>
      <c r="E891" s="88"/>
      <c r="F891" s="51" t="s">
        <v>1198</v>
      </c>
      <c r="G891" s="88"/>
      <c r="H891" s="17" t="s">
        <v>1240</v>
      </c>
      <c r="I891" s="93" t="s">
        <v>1218</v>
      </c>
      <c r="J891" s="99" t="s">
        <v>1014</v>
      </c>
      <c r="K891" s="102" t="s">
        <v>1015</v>
      </c>
    </row>
    <row r="892" spans="2:11" x14ac:dyDescent="0.25">
      <c r="B892" s="56">
        <v>43298</v>
      </c>
      <c r="C892" s="73" t="s">
        <v>2597</v>
      </c>
      <c r="D892" s="51" t="s">
        <v>962</v>
      </c>
      <c r="E892" s="88"/>
      <c r="F892" s="51" t="s">
        <v>1197</v>
      </c>
      <c r="G892" s="88"/>
      <c r="H892" s="17" t="s">
        <v>1244</v>
      </c>
      <c r="I892" s="93" t="s">
        <v>1224</v>
      </c>
      <c r="J892" s="99" t="s">
        <v>1015</v>
      </c>
      <c r="K892" s="102" t="s">
        <v>1015</v>
      </c>
    </row>
    <row r="893" spans="2:11" x14ac:dyDescent="0.25">
      <c r="B893" s="56">
        <v>43204</v>
      </c>
      <c r="C893" s="73" t="s">
        <v>2598</v>
      </c>
      <c r="D893" s="51" t="s">
        <v>967</v>
      </c>
      <c r="E893" s="88"/>
      <c r="F893" s="51" t="s">
        <v>1193</v>
      </c>
      <c r="G893" s="88"/>
      <c r="H893" s="17" t="s">
        <v>1236</v>
      </c>
      <c r="I893" s="93" t="s">
        <v>1221</v>
      </c>
      <c r="J893" s="99" t="s">
        <v>1015</v>
      </c>
      <c r="K893" s="102" t="s">
        <v>1015</v>
      </c>
    </row>
    <row r="894" spans="2:11" x14ac:dyDescent="0.25">
      <c r="B894" s="56">
        <v>43186</v>
      </c>
      <c r="C894" s="73" t="s">
        <v>2599</v>
      </c>
      <c r="D894" s="51" t="s">
        <v>965</v>
      </c>
      <c r="E894" s="88"/>
      <c r="F894" s="51" t="s">
        <v>1189</v>
      </c>
      <c r="G894" s="88"/>
      <c r="H894" s="17" t="s">
        <v>1244</v>
      </c>
      <c r="I894" s="93" t="s">
        <v>1223</v>
      </c>
      <c r="J894" s="99" t="s">
        <v>1014</v>
      </c>
      <c r="K894" s="102" t="s">
        <v>1015</v>
      </c>
    </row>
    <row r="895" spans="2:11" x14ac:dyDescent="0.25">
      <c r="B895" s="56">
        <v>43184</v>
      </c>
      <c r="C895" s="73" t="s">
        <v>2600</v>
      </c>
      <c r="D895" s="51" t="s">
        <v>967</v>
      </c>
      <c r="E895" s="88"/>
      <c r="F895" s="51" t="s">
        <v>1198</v>
      </c>
      <c r="G895" s="88"/>
      <c r="H895" s="17" t="s">
        <v>1243</v>
      </c>
      <c r="I895" s="93" t="s">
        <v>1218</v>
      </c>
      <c r="J895" s="99" t="s">
        <v>1015</v>
      </c>
      <c r="K895" s="102" t="s">
        <v>1015</v>
      </c>
    </row>
    <row r="896" spans="2:11" x14ac:dyDescent="0.25">
      <c r="B896" s="56">
        <v>43134</v>
      </c>
      <c r="C896" s="73" t="s">
        <v>2601</v>
      </c>
      <c r="D896" s="51" t="s">
        <v>965</v>
      </c>
      <c r="E896" s="88"/>
      <c r="F896" s="51" t="s">
        <v>1193</v>
      </c>
      <c r="G896" s="88"/>
      <c r="H896" s="17" t="s">
        <v>1240</v>
      </c>
      <c r="I896" s="93" t="s">
        <v>980</v>
      </c>
      <c r="J896" s="99" t="s">
        <v>1015</v>
      </c>
      <c r="K896" s="102" t="s">
        <v>1015</v>
      </c>
    </row>
    <row r="897" spans="2:11" x14ac:dyDescent="0.25">
      <c r="B897" s="56">
        <v>43161</v>
      </c>
      <c r="C897" s="73" t="s">
        <v>2602</v>
      </c>
      <c r="D897" s="51" t="s">
        <v>965</v>
      </c>
      <c r="E897" s="88"/>
      <c r="F897" s="51" t="s">
        <v>1198</v>
      </c>
      <c r="G897" s="88"/>
      <c r="H897" s="17" t="s">
        <v>1236</v>
      </c>
      <c r="I897" s="93" t="s">
        <v>1218</v>
      </c>
      <c r="J897" s="99" t="s">
        <v>1015</v>
      </c>
      <c r="K897" s="102" t="s">
        <v>1014</v>
      </c>
    </row>
    <row r="898" spans="2:11" x14ac:dyDescent="0.25">
      <c r="B898" s="56">
        <v>43161</v>
      </c>
      <c r="C898" s="73" t="s">
        <v>2603</v>
      </c>
      <c r="D898" s="51" t="s">
        <v>962</v>
      </c>
      <c r="E898" s="88"/>
      <c r="F898" s="51" t="s">
        <v>1197</v>
      </c>
      <c r="G898" s="88"/>
      <c r="H898" s="17" t="s">
        <v>1238</v>
      </c>
      <c r="I898" s="93" t="s">
        <v>1222</v>
      </c>
      <c r="J898" s="99" t="s">
        <v>1014</v>
      </c>
      <c r="K898" s="102" t="s">
        <v>1015</v>
      </c>
    </row>
    <row r="899" spans="2:11" x14ac:dyDescent="0.25">
      <c r="B899" s="56">
        <v>43296</v>
      </c>
      <c r="C899" s="73" t="s">
        <v>2604</v>
      </c>
      <c r="D899" s="51" t="s">
        <v>967</v>
      </c>
      <c r="E899" s="88"/>
      <c r="F899" s="51" t="s">
        <v>1193</v>
      </c>
      <c r="G899" s="88"/>
      <c r="H899" s="17" t="s">
        <v>1241</v>
      </c>
      <c r="I899" s="93" t="s">
        <v>1219</v>
      </c>
      <c r="J899" s="99" t="s">
        <v>1015</v>
      </c>
      <c r="K899" s="102" t="s">
        <v>1015</v>
      </c>
    </row>
    <row r="900" spans="2:11" x14ac:dyDescent="0.25">
      <c r="B900" s="56">
        <v>43120</v>
      </c>
      <c r="C900" s="73" t="s">
        <v>2605</v>
      </c>
      <c r="D900" s="51" t="s">
        <v>965</v>
      </c>
      <c r="E900" s="88"/>
      <c r="F900" s="51" t="s">
        <v>1189</v>
      </c>
      <c r="G900" s="88"/>
      <c r="H900" s="17" t="s">
        <v>1244</v>
      </c>
      <c r="I900" s="93" t="s">
        <v>976</v>
      </c>
      <c r="J900" s="99" t="s">
        <v>1015</v>
      </c>
      <c r="K900" s="102" t="s">
        <v>1014</v>
      </c>
    </row>
    <row r="901" spans="2:11" x14ac:dyDescent="0.25">
      <c r="B901" s="56">
        <v>43202</v>
      </c>
      <c r="C901" s="73" t="s">
        <v>2606</v>
      </c>
      <c r="D901" s="51" t="s">
        <v>965</v>
      </c>
      <c r="E901" s="88"/>
      <c r="F901" s="51" t="s">
        <v>1197</v>
      </c>
      <c r="G901" s="88"/>
      <c r="H901" s="17" t="s">
        <v>1241</v>
      </c>
      <c r="I901" s="93" t="s">
        <v>980</v>
      </c>
      <c r="J901" s="99" t="s">
        <v>1015</v>
      </c>
      <c r="K901" s="102" t="s">
        <v>1015</v>
      </c>
    </row>
    <row r="902" spans="2:11" x14ac:dyDescent="0.25">
      <c r="B902" s="56">
        <v>43222</v>
      </c>
      <c r="C902" s="73" t="s">
        <v>2607</v>
      </c>
      <c r="D902" s="51" t="s">
        <v>965</v>
      </c>
      <c r="E902" s="88"/>
      <c r="F902" s="51" t="s">
        <v>1197</v>
      </c>
      <c r="G902" s="88"/>
      <c r="H902" s="17" t="s">
        <v>1239</v>
      </c>
      <c r="I902" s="93" t="s">
        <v>1218</v>
      </c>
      <c r="J902" s="99" t="s">
        <v>1015</v>
      </c>
      <c r="K902" s="102" t="s">
        <v>1015</v>
      </c>
    </row>
    <row r="903" spans="2:11" x14ac:dyDescent="0.25">
      <c r="B903" s="56">
        <v>43125</v>
      </c>
      <c r="C903" s="73" t="s">
        <v>2608</v>
      </c>
      <c r="D903" s="51" t="s">
        <v>962</v>
      </c>
      <c r="E903" s="88"/>
      <c r="F903" s="51" t="s">
        <v>1189</v>
      </c>
      <c r="G903" s="88"/>
      <c r="H903" s="17" t="s">
        <v>1241</v>
      </c>
      <c r="I903" s="93" t="s">
        <v>976</v>
      </c>
      <c r="J903" s="99" t="s">
        <v>1015</v>
      </c>
      <c r="K903" s="102" t="s">
        <v>1015</v>
      </c>
    </row>
    <row r="904" spans="2:11" x14ac:dyDescent="0.25">
      <c r="B904" s="56">
        <v>43156</v>
      </c>
      <c r="C904" s="73" t="s">
        <v>2609</v>
      </c>
      <c r="D904" s="51" t="s">
        <v>965</v>
      </c>
      <c r="E904" s="88"/>
      <c r="F904" s="51" t="s">
        <v>1185</v>
      </c>
      <c r="G904" s="88"/>
      <c r="H904" s="17" t="s">
        <v>1244</v>
      </c>
      <c r="I904" s="93" t="s">
        <v>1224</v>
      </c>
      <c r="J904" s="99" t="s">
        <v>1015</v>
      </c>
      <c r="K904" s="102" t="s">
        <v>1014</v>
      </c>
    </row>
    <row r="905" spans="2:11" x14ac:dyDescent="0.25">
      <c r="B905" s="56">
        <v>43321</v>
      </c>
      <c r="C905" s="73" t="s">
        <v>2610</v>
      </c>
      <c r="D905" s="51" t="s">
        <v>965</v>
      </c>
      <c r="E905" s="88"/>
      <c r="F905" s="51" t="s">
        <v>1197</v>
      </c>
      <c r="G905" s="88"/>
      <c r="H905" s="17" t="s">
        <v>1242</v>
      </c>
      <c r="I905" s="93" t="s">
        <v>1218</v>
      </c>
      <c r="J905" s="99" t="s">
        <v>1015</v>
      </c>
      <c r="K905" s="102" t="s">
        <v>1015</v>
      </c>
    </row>
    <row r="906" spans="2:11" x14ac:dyDescent="0.25">
      <c r="B906" s="56">
        <v>43210</v>
      </c>
      <c r="C906" s="73" t="s">
        <v>2611</v>
      </c>
      <c r="D906" s="51" t="s">
        <v>965</v>
      </c>
      <c r="E906" s="88"/>
      <c r="F906" s="51" t="s">
        <v>1197</v>
      </c>
      <c r="G906" s="88"/>
      <c r="H906" s="17" t="s">
        <v>1240</v>
      </c>
      <c r="I906" s="93" t="s">
        <v>1220</v>
      </c>
      <c r="J906" s="99" t="s">
        <v>1015</v>
      </c>
      <c r="K906" s="102" t="s">
        <v>1014</v>
      </c>
    </row>
    <row r="907" spans="2:11" x14ac:dyDescent="0.25">
      <c r="B907" s="56">
        <v>43110</v>
      </c>
      <c r="C907" s="73" t="s">
        <v>2612</v>
      </c>
      <c r="D907" s="51" t="s">
        <v>965</v>
      </c>
      <c r="E907" s="88"/>
      <c r="F907" s="51" t="s">
        <v>1185</v>
      </c>
      <c r="G907" s="88"/>
      <c r="H907" s="17" t="s">
        <v>1239</v>
      </c>
      <c r="I907" s="93" t="s">
        <v>976</v>
      </c>
      <c r="J907" s="99" t="s">
        <v>1015</v>
      </c>
      <c r="K907" s="102" t="s">
        <v>1014</v>
      </c>
    </row>
    <row r="908" spans="2:11" x14ac:dyDescent="0.25">
      <c r="B908" s="56">
        <v>43123</v>
      </c>
      <c r="C908" s="73" t="s">
        <v>2613</v>
      </c>
      <c r="D908" s="51" t="s">
        <v>965</v>
      </c>
      <c r="E908" s="88"/>
      <c r="F908" s="51" t="s">
        <v>1193</v>
      </c>
      <c r="G908" s="88"/>
      <c r="H908" s="17" t="s">
        <v>1244</v>
      </c>
      <c r="I908" s="93" t="s">
        <v>976</v>
      </c>
      <c r="J908" s="99" t="s">
        <v>1014</v>
      </c>
      <c r="K908" s="102" t="s">
        <v>1015</v>
      </c>
    </row>
    <row r="909" spans="2:11" x14ac:dyDescent="0.25">
      <c r="B909" s="56">
        <v>43241</v>
      </c>
      <c r="C909" s="73" t="s">
        <v>2614</v>
      </c>
      <c r="D909" s="51" t="s">
        <v>965</v>
      </c>
      <c r="E909" s="88"/>
      <c r="F909" s="51" t="s">
        <v>1198</v>
      </c>
      <c r="G909" s="88"/>
      <c r="H909" s="17" t="s">
        <v>1244</v>
      </c>
      <c r="I909" s="93" t="s">
        <v>1221</v>
      </c>
      <c r="J909" s="99" t="s">
        <v>1015</v>
      </c>
      <c r="K909" s="102" t="s">
        <v>1015</v>
      </c>
    </row>
    <row r="910" spans="2:11" x14ac:dyDescent="0.25">
      <c r="B910" s="56">
        <v>43250</v>
      </c>
      <c r="C910" s="73" t="s">
        <v>2615</v>
      </c>
      <c r="D910" s="51" t="s">
        <v>965</v>
      </c>
      <c r="E910" s="88"/>
      <c r="F910" s="51" t="s">
        <v>1197</v>
      </c>
      <c r="G910" s="88"/>
      <c r="H910" s="17" t="s">
        <v>1236</v>
      </c>
      <c r="I910" s="93" t="s">
        <v>1218</v>
      </c>
      <c r="J910" s="99" t="s">
        <v>1014</v>
      </c>
      <c r="K910" s="102" t="s">
        <v>1014</v>
      </c>
    </row>
    <row r="911" spans="2:11" x14ac:dyDescent="0.25">
      <c r="B911" s="56">
        <v>43219</v>
      </c>
      <c r="C911" s="73" t="s">
        <v>2616</v>
      </c>
      <c r="D911" s="51" t="s">
        <v>962</v>
      </c>
      <c r="E911" s="88"/>
      <c r="F911" s="51" t="s">
        <v>1193</v>
      </c>
      <c r="G911" s="88"/>
      <c r="H911" s="17" t="s">
        <v>1244</v>
      </c>
      <c r="I911" s="93" t="s">
        <v>1221</v>
      </c>
      <c r="J911" s="99" t="s">
        <v>1015</v>
      </c>
      <c r="K911" s="102" t="s">
        <v>1015</v>
      </c>
    </row>
    <row r="912" spans="2:11" x14ac:dyDescent="0.25">
      <c r="B912" s="56">
        <v>43211</v>
      </c>
      <c r="C912" s="73" t="s">
        <v>2617</v>
      </c>
      <c r="D912" s="51" t="s">
        <v>962</v>
      </c>
      <c r="E912" s="88"/>
      <c r="F912" s="51" t="s">
        <v>1199</v>
      </c>
      <c r="G912" s="88"/>
      <c r="H912" s="17" t="s">
        <v>1240</v>
      </c>
      <c r="I912" s="93" t="s">
        <v>980</v>
      </c>
      <c r="J912" s="99" t="s">
        <v>1015</v>
      </c>
      <c r="K912" s="102" t="s">
        <v>1015</v>
      </c>
    </row>
    <row r="913" spans="2:11" x14ac:dyDescent="0.25">
      <c r="B913" s="56">
        <v>43317</v>
      </c>
      <c r="C913" s="73" t="s">
        <v>2618</v>
      </c>
      <c r="D913" s="51" t="s">
        <v>965</v>
      </c>
      <c r="E913" s="88"/>
      <c r="F913" s="51" t="s">
        <v>1198</v>
      </c>
      <c r="G913" s="88"/>
      <c r="H913" s="17" t="s">
        <v>1241</v>
      </c>
      <c r="I913" s="93" t="s">
        <v>1220</v>
      </c>
      <c r="J913" s="99" t="s">
        <v>1015</v>
      </c>
      <c r="K913" s="102" t="s">
        <v>1015</v>
      </c>
    </row>
    <row r="914" spans="2:11" x14ac:dyDescent="0.25">
      <c r="B914" s="56">
        <v>43302</v>
      </c>
      <c r="C914" s="73" t="s">
        <v>2619</v>
      </c>
      <c r="D914" s="51" t="s">
        <v>962</v>
      </c>
      <c r="E914" s="88"/>
      <c r="F914" s="51" t="s">
        <v>1199</v>
      </c>
      <c r="G914" s="88"/>
      <c r="H914" s="17" t="s">
        <v>1239</v>
      </c>
      <c r="I914" s="93" t="s">
        <v>1224</v>
      </c>
      <c r="J914" s="99" t="s">
        <v>1015</v>
      </c>
      <c r="K914" s="102" t="s">
        <v>1015</v>
      </c>
    </row>
    <row r="915" spans="2:11" x14ac:dyDescent="0.25">
      <c r="B915" s="56">
        <v>43198</v>
      </c>
      <c r="C915" s="73" t="s">
        <v>2620</v>
      </c>
      <c r="D915" s="51" t="s">
        <v>967</v>
      </c>
      <c r="E915" s="88"/>
      <c r="F915" s="51" t="s">
        <v>1198</v>
      </c>
      <c r="G915" s="88"/>
      <c r="H915" s="17" t="s">
        <v>1242</v>
      </c>
      <c r="I915" s="93" t="s">
        <v>1195</v>
      </c>
      <c r="J915" s="99" t="s">
        <v>1015</v>
      </c>
      <c r="K915" s="102" t="s">
        <v>1015</v>
      </c>
    </row>
    <row r="916" spans="2:11" x14ac:dyDescent="0.25">
      <c r="B916" s="56">
        <v>43232</v>
      </c>
      <c r="C916" s="73" t="s">
        <v>2621</v>
      </c>
      <c r="D916" s="51" t="s">
        <v>967</v>
      </c>
      <c r="E916" s="88"/>
      <c r="F916" s="51" t="s">
        <v>1199</v>
      </c>
      <c r="G916" s="88"/>
      <c r="H916" s="17" t="s">
        <v>1240</v>
      </c>
      <c r="I916" s="93" t="s">
        <v>1219</v>
      </c>
      <c r="J916" s="99" t="s">
        <v>1015</v>
      </c>
      <c r="K916" s="102" t="s">
        <v>1015</v>
      </c>
    </row>
    <row r="917" spans="2:11" x14ac:dyDescent="0.25">
      <c r="B917" s="56">
        <v>43167</v>
      </c>
      <c r="C917" s="73" t="s">
        <v>2622</v>
      </c>
      <c r="D917" s="51" t="s">
        <v>965</v>
      </c>
      <c r="E917" s="88"/>
      <c r="F917" s="51" t="s">
        <v>1198</v>
      </c>
      <c r="G917" s="88"/>
      <c r="H917" s="17" t="s">
        <v>1244</v>
      </c>
      <c r="I917" s="93" t="s">
        <v>1223</v>
      </c>
      <c r="J917" s="99" t="s">
        <v>1015</v>
      </c>
      <c r="K917" s="102" t="s">
        <v>1015</v>
      </c>
    </row>
    <row r="918" spans="2:11" x14ac:dyDescent="0.25">
      <c r="B918" s="56">
        <v>43118</v>
      </c>
      <c r="C918" s="73" t="s">
        <v>2623</v>
      </c>
      <c r="D918" s="51" t="s">
        <v>965</v>
      </c>
      <c r="E918" s="88"/>
      <c r="F918" s="51" t="s">
        <v>1189</v>
      </c>
      <c r="G918" s="88"/>
      <c r="H918" s="17" t="s">
        <v>1242</v>
      </c>
      <c r="I918" s="93" t="s">
        <v>1224</v>
      </c>
      <c r="J918" s="99" t="s">
        <v>1015</v>
      </c>
      <c r="K918" s="102" t="s">
        <v>1015</v>
      </c>
    </row>
    <row r="919" spans="2:11" x14ac:dyDescent="0.25">
      <c r="B919" s="56">
        <v>43301</v>
      </c>
      <c r="C919" s="73" t="s">
        <v>2624</v>
      </c>
      <c r="D919" s="51" t="s">
        <v>967</v>
      </c>
      <c r="E919" s="88"/>
      <c r="F919" s="51" t="s">
        <v>1185</v>
      </c>
      <c r="G919" s="88"/>
      <c r="H919" s="17" t="s">
        <v>1241</v>
      </c>
      <c r="I919" s="93" t="s">
        <v>976</v>
      </c>
      <c r="J919" s="99" t="s">
        <v>1015</v>
      </c>
      <c r="K919" s="102" t="s">
        <v>1015</v>
      </c>
    </row>
    <row r="920" spans="2:11" x14ac:dyDescent="0.25">
      <c r="B920" s="56">
        <v>43293</v>
      </c>
      <c r="C920" s="73" t="s">
        <v>2625</v>
      </c>
      <c r="D920" s="51" t="s">
        <v>962</v>
      </c>
      <c r="E920" s="88"/>
      <c r="F920" s="51" t="s">
        <v>1199</v>
      </c>
      <c r="G920" s="88"/>
      <c r="H920" s="17" t="s">
        <v>1242</v>
      </c>
      <c r="I920" s="93" t="s">
        <v>1218</v>
      </c>
      <c r="J920" s="99" t="s">
        <v>1015</v>
      </c>
      <c r="K920" s="102" t="s">
        <v>1014</v>
      </c>
    </row>
    <row r="921" spans="2:11" x14ac:dyDescent="0.25">
      <c r="B921" s="56">
        <v>43175</v>
      </c>
      <c r="C921" s="73" t="s">
        <v>2626</v>
      </c>
      <c r="D921" s="51" t="s">
        <v>965</v>
      </c>
      <c r="E921" s="88"/>
      <c r="F921" s="51" t="s">
        <v>1185</v>
      </c>
      <c r="G921" s="88"/>
      <c r="H921" s="17" t="s">
        <v>1238</v>
      </c>
      <c r="I921" s="93" t="s">
        <v>1218</v>
      </c>
      <c r="J921" s="99" t="s">
        <v>1015</v>
      </c>
      <c r="K921" s="102" t="s">
        <v>1015</v>
      </c>
    </row>
    <row r="922" spans="2:11" ht="12.75" thickBot="1" x14ac:dyDescent="0.3"/>
    <row r="923" spans="2:11" ht="12.75" thickBot="1" x14ac:dyDescent="0.3">
      <c r="B923" s="6" t="s">
        <v>1259</v>
      </c>
      <c r="G923" s="95">
        <f>COUNTIFS(K870:K921,"SI")</f>
        <v>16</v>
      </c>
    </row>
    <row r="924" spans="2:11" ht="5.25" customHeight="1" thickBot="1" x14ac:dyDescent="0.3"/>
    <row r="925" spans="2:11" ht="12.75" thickBot="1" x14ac:dyDescent="0.3">
      <c r="B925" s="6" t="s">
        <v>1003</v>
      </c>
      <c r="G925" s="95">
        <f>COUNTA(K870:K921)</f>
        <v>52</v>
      </c>
    </row>
    <row r="926" spans="2:11" ht="5.25" customHeight="1" thickBot="1" x14ac:dyDescent="0.3"/>
    <row r="927" spans="2:11" ht="12.75" thickBot="1" x14ac:dyDescent="0.3">
      <c r="B927" s="6" t="s">
        <v>1256</v>
      </c>
      <c r="G927" s="96">
        <f>G923/G925</f>
        <v>0.30769230769230771</v>
      </c>
    </row>
    <row r="929" spans="2:13" x14ac:dyDescent="0.25">
      <c r="B929" s="23" t="s">
        <v>1212</v>
      </c>
    </row>
    <row r="930" spans="2:13" ht="12.75" thickBot="1" x14ac:dyDescent="0.3"/>
    <row r="931" spans="2:13" ht="15.75" customHeight="1" thickBot="1" x14ac:dyDescent="0.3">
      <c r="D931" s="176" t="s">
        <v>1261</v>
      </c>
      <c r="E931" s="177"/>
      <c r="F931" s="178"/>
      <c r="G931" s="173" t="s">
        <v>1262</v>
      </c>
      <c r="H931" s="174"/>
      <c r="I931" s="175"/>
    </row>
    <row r="932" spans="2:13" ht="36" x14ac:dyDescent="0.25">
      <c r="B932" s="167" t="s">
        <v>1181</v>
      </c>
      <c r="C932" s="168"/>
      <c r="D932" s="103" t="s">
        <v>1248</v>
      </c>
      <c r="E932" s="103" t="s">
        <v>1247</v>
      </c>
      <c r="F932" s="104" t="s">
        <v>1228</v>
      </c>
      <c r="G932" s="84" t="s">
        <v>1260</v>
      </c>
      <c r="H932" s="84" t="s">
        <v>1247</v>
      </c>
      <c r="I932" s="22" t="s">
        <v>1256</v>
      </c>
      <c r="J932" s="118" t="s">
        <v>1300</v>
      </c>
      <c r="L932" s="23" t="s">
        <v>1251</v>
      </c>
    </row>
    <row r="933" spans="2:13" x14ac:dyDescent="0.25">
      <c r="B933" s="149" t="s">
        <v>1185</v>
      </c>
      <c r="C933" s="150"/>
      <c r="D933" s="31">
        <f t="shared" ref="D933:D938" si="76">COUNTIFS($F$870:$F$921,$B933,$J$870:$J$921,"SI")</f>
        <v>1</v>
      </c>
      <c r="E933" s="31">
        <f t="shared" ref="E933:E938" si="77">COUNTIFS($F$870:$F$921,$B933)</f>
        <v>7</v>
      </c>
      <c r="F933" s="94">
        <f>IFERROR(D933/E933,0)</f>
        <v>0.14285714285714285</v>
      </c>
      <c r="G933" s="31">
        <f t="shared" ref="G933:G938" si="78">COUNTIFS($F$870:$F$921,$B933,$K$870:$K$921,"SI")</f>
        <v>4</v>
      </c>
      <c r="H933" s="31">
        <f t="shared" ref="H933:H938" si="79">COUNTIFS($F$870:$F$921,$B933)</f>
        <v>7</v>
      </c>
      <c r="I933" s="94">
        <f t="shared" ref="I933:I938" si="80">IFERROR(G933/H933,0)</f>
        <v>0.5714285714285714</v>
      </c>
      <c r="J933" s="120">
        <f t="shared" ref="J933:J938" si="81">F933*I933</f>
        <v>8.1632653061224483E-2</v>
      </c>
    </row>
    <row r="934" spans="2:13" x14ac:dyDescent="0.25">
      <c r="B934" s="149" t="s">
        <v>1189</v>
      </c>
      <c r="C934" s="150"/>
      <c r="D934" s="31">
        <f t="shared" si="76"/>
        <v>1</v>
      </c>
      <c r="E934" s="31">
        <f t="shared" si="77"/>
        <v>5</v>
      </c>
      <c r="F934" s="94">
        <f t="shared" ref="F934:F940" si="82">IFERROR(D934/E934,0)</f>
        <v>0.2</v>
      </c>
      <c r="G934" s="31">
        <f t="shared" si="78"/>
        <v>1</v>
      </c>
      <c r="H934" s="31">
        <f t="shared" si="79"/>
        <v>5</v>
      </c>
      <c r="I934" s="94">
        <f t="shared" si="80"/>
        <v>0.2</v>
      </c>
      <c r="J934" s="120">
        <f t="shared" si="81"/>
        <v>4.0000000000000008E-2</v>
      </c>
      <c r="L934" s="24"/>
      <c r="M934" s="6" t="s">
        <v>1252</v>
      </c>
    </row>
    <row r="935" spans="2:13" x14ac:dyDescent="0.25">
      <c r="B935" s="149" t="s">
        <v>1193</v>
      </c>
      <c r="C935" s="150"/>
      <c r="D935" s="31">
        <f t="shared" si="76"/>
        <v>2</v>
      </c>
      <c r="E935" s="31">
        <f t="shared" si="77"/>
        <v>7</v>
      </c>
      <c r="F935" s="94">
        <f t="shared" si="82"/>
        <v>0.2857142857142857</v>
      </c>
      <c r="G935" s="31">
        <f t="shared" si="78"/>
        <v>2</v>
      </c>
      <c r="H935" s="31">
        <f t="shared" si="79"/>
        <v>7</v>
      </c>
      <c r="I935" s="94">
        <f t="shared" si="80"/>
        <v>0.2857142857142857</v>
      </c>
      <c r="J935" s="120">
        <f t="shared" si="81"/>
        <v>8.1632653061224483E-2</v>
      </c>
      <c r="L935" s="25"/>
      <c r="M935" s="6" t="s">
        <v>1253</v>
      </c>
    </row>
    <row r="936" spans="2:13" x14ac:dyDescent="0.25">
      <c r="B936" s="149" t="s">
        <v>1197</v>
      </c>
      <c r="C936" s="150"/>
      <c r="D936" s="31">
        <f t="shared" si="76"/>
        <v>5</v>
      </c>
      <c r="E936" s="31">
        <f t="shared" si="77"/>
        <v>12</v>
      </c>
      <c r="F936" s="94">
        <f t="shared" si="82"/>
        <v>0.41666666666666669</v>
      </c>
      <c r="G936" s="31">
        <f t="shared" si="78"/>
        <v>5</v>
      </c>
      <c r="H936" s="31">
        <f t="shared" si="79"/>
        <v>12</v>
      </c>
      <c r="I936" s="94">
        <f t="shared" si="80"/>
        <v>0.41666666666666669</v>
      </c>
      <c r="J936" s="120">
        <f t="shared" si="81"/>
        <v>0.17361111111111113</v>
      </c>
      <c r="L936" s="26"/>
      <c r="M936" s="6" t="s">
        <v>1254</v>
      </c>
    </row>
    <row r="937" spans="2:13" x14ac:dyDescent="0.25">
      <c r="B937" s="149" t="s">
        <v>1198</v>
      </c>
      <c r="C937" s="150"/>
      <c r="D937" s="31">
        <f t="shared" si="76"/>
        <v>2</v>
      </c>
      <c r="E937" s="31">
        <f t="shared" si="77"/>
        <v>12</v>
      </c>
      <c r="F937" s="94">
        <f t="shared" si="82"/>
        <v>0.16666666666666666</v>
      </c>
      <c r="G937" s="31">
        <f t="shared" si="78"/>
        <v>1</v>
      </c>
      <c r="H937" s="31">
        <f t="shared" si="79"/>
        <v>12</v>
      </c>
      <c r="I937" s="94">
        <f t="shared" si="80"/>
        <v>8.3333333333333329E-2</v>
      </c>
      <c r="J937" s="120">
        <f t="shared" si="81"/>
        <v>1.3888888888888888E-2</v>
      </c>
    </row>
    <row r="938" spans="2:13" x14ac:dyDescent="0.25">
      <c r="B938" s="149" t="s">
        <v>1199</v>
      </c>
      <c r="C938" s="150"/>
      <c r="D938" s="31">
        <f t="shared" si="76"/>
        <v>2</v>
      </c>
      <c r="E938" s="31">
        <f t="shared" si="77"/>
        <v>9</v>
      </c>
      <c r="F938" s="94">
        <f t="shared" si="82"/>
        <v>0.22222222222222221</v>
      </c>
      <c r="G938" s="31">
        <f t="shared" si="78"/>
        <v>3</v>
      </c>
      <c r="H938" s="31">
        <f t="shared" si="79"/>
        <v>9</v>
      </c>
      <c r="I938" s="94">
        <f t="shared" si="80"/>
        <v>0.33333333333333331</v>
      </c>
      <c r="J938" s="120">
        <f t="shared" si="81"/>
        <v>7.407407407407407E-2</v>
      </c>
    </row>
    <row r="939" spans="2:13" x14ac:dyDescent="0.25">
      <c r="J939" s="119"/>
    </row>
    <row r="940" spans="2:13" x14ac:dyDescent="0.25">
      <c r="C940" s="6" t="s">
        <v>1213</v>
      </c>
      <c r="D940" s="140">
        <f>SUM(D933:D939)</f>
        <v>13</v>
      </c>
      <c r="E940" s="140">
        <f>SUM(E933:E939)</f>
        <v>52</v>
      </c>
      <c r="F940" s="94">
        <f t="shared" si="82"/>
        <v>0.25</v>
      </c>
      <c r="G940" s="140">
        <f>SUM(G933:G939)</f>
        <v>16</v>
      </c>
      <c r="H940" s="140">
        <f>SUM(H933:H939)</f>
        <v>52</v>
      </c>
      <c r="I940" s="94">
        <f>IFERROR(G940/H940,0)</f>
        <v>0.30769230769230771</v>
      </c>
      <c r="J940" s="121">
        <f>F940*I940</f>
        <v>7.6923076923076927E-2</v>
      </c>
    </row>
    <row r="942" spans="2:13" x14ac:dyDescent="0.25">
      <c r="B942" s="23" t="s">
        <v>1225</v>
      </c>
    </row>
    <row r="943" spans="2:13" ht="12.75" thickBot="1" x14ac:dyDescent="0.3"/>
    <row r="944" spans="2:13" ht="12.75" thickBot="1" x14ac:dyDescent="0.3">
      <c r="D944" s="176" t="s">
        <v>1261</v>
      </c>
      <c r="E944" s="177"/>
      <c r="F944" s="178"/>
      <c r="G944" s="173" t="s">
        <v>1262</v>
      </c>
      <c r="H944" s="174"/>
      <c r="I944" s="175"/>
    </row>
    <row r="945" spans="2:13" ht="36" x14ac:dyDescent="0.25">
      <c r="B945" s="167" t="s">
        <v>1217</v>
      </c>
      <c r="C945" s="168"/>
      <c r="D945" s="103" t="s">
        <v>1248</v>
      </c>
      <c r="E945" s="103" t="s">
        <v>1247</v>
      </c>
      <c r="F945" s="104" t="s">
        <v>1228</v>
      </c>
      <c r="G945" s="84" t="s">
        <v>1260</v>
      </c>
      <c r="H945" s="84" t="s">
        <v>1247</v>
      </c>
      <c r="I945" s="22" t="s">
        <v>1256</v>
      </c>
      <c r="J945" s="118" t="s">
        <v>1300</v>
      </c>
      <c r="L945" s="23" t="s">
        <v>1251</v>
      </c>
    </row>
    <row r="946" spans="2:13" x14ac:dyDescent="0.25">
      <c r="B946" s="171" t="s">
        <v>1218</v>
      </c>
      <c r="C946" s="172"/>
      <c r="D946" s="31">
        <f>COUNTIFS($I$870:$I$921,$B946,$J$870:$J$921,"SI")</f>
        <v>2</v>
      </c>
      <c r="E946" s="31">
        <f>COUNTIFS($I$870:$I$921,$B946)</f>
        <v>9</v>
      </c>
      <c r="F946" s="94">
        <f>IFERROR(D946/E946,0)</f>
        <v>0.22222222222222221</v>
      </c>
      <c r="G946" s="31">
        <f>COUNTIFS($I$870:$I$921,$B946,$K$870:$K$921,"SI")</f>
        <v>3</v>
      </c>
      <c r="H946" s="31">
        <f>COUNTIFS($I$870:$I$921,$B946)</f>
        <v>9</v>
      </c>
      <c r="I946" s="94">
        <f>IFERROR(G946/H946,0)</f>
        <v>0.33333333333333331</v>
      </c>
      <c r="J946" s="120">
        <f>F946*I946</f>
        <v>7.407407407407407E-2</v>
      </c>
    </row>
    <row r="947" spans="2:13" x14ac:dyDescent="0.25">
      <c r="B947" s="171" t="s">
        <v>1219</v>
      </c>
      <c r="C947" s="172"/>
      <c r="D947" s="31">
        <f t="shared" ref="D947:D955" si="83">COUNTIFS($I$870:$I$921,$B947,$J$870:$J$921,"SI")</f>
        <v>0</v>
      </c>
      <c r="E947" s="31">
        <f t="shared" ref="E947:E955" si="84">COUNTIFS($I$870:$I$921,$B947)</f>
        <v>2</v>
      </c>
      <c r="F947" s="94">
        <f t="shared" ref="F947:F955" si="85">IFERROR(D947/E947,0)</f>
        <v>0</v>
      </c>
      <c r="G947" s="31">
        <f t="shared" ref="G947:G955" si="86">COUNTIFS($I$870:$I$921,$B947,$K$870:$K$921,"SI")</f>
        <v>0</v>
      </c>
      <c r="H947" s="31">
        <f t="shared" ref="H947:H955" si="87">COUNTIFS($I$870:$I$921,$B947)</f>
        <v>2</v>
      </c>
      <c r="I947" s="94">
        <f t="shared" ref="I947:I955" si="88">IFERROR(G947/H947,0)</f>
        <v>0</v>
      </c>
      <c r="J947" s="120">
        <f t="shared" ref="J947:J955" si="89">F947*I947</f>
        <v>0</v>
      </c>
      <c r="L947" s="24"/>
      <c r="M947" s="6" t="s">
        <v>1252</v>
      </c>
    </row>
    <row r="948" spans="2:13" x14ac:dyDescent="0.25">
      <c r="B948" s="171" t="s">
        <v>980</v>
      </c>
      <c r="C948" s="172"/>
      <c r="D948" s="31">
        <f t="shared" si="83"/>
        <v>2</v>
      </c>
      <c r="E948" s="31">
        <f t="shared" si="84"/>
        <v>7</v>
      </c>
      <c r="F948" s="94">
        <f t="shared" si="85"/>
        <v>0.2857142857142857</v>
      </c>
      <c r="G948" s="31">
        <f t="shared" si="86"/>
        <v>2</v>
      </c>
      <c r="H948" s="31">
        <f t="shared" si="87"/>
        <v>7</v>
      </c>
      <c r="I948" s="94">
        <f t="shared" si="88"/>
        <v>0.2857142857142857</v>
      </c>
      <c r="J948" s="120">
        <f t="shared" si="89"/>
        <v>8.1632653061224483E-2</v>
      </c>
      <c r="L948" s="25"/>
      <c r="M948" s="6" t="s">
        <v>1253</v>
      </c>
    </row>
    <row r="949" spans="2:13" x14ac:dyDescent="0.25">
      <c r="B949" s="171" t="s">
        <v>1220</v>
      </c>
      <c r="C949" s="172"/>
      <c r="D949" s="31">
        <f t="shared" si="83"/>
        <v>0</v>
      </c>
      <c r="E949" s="31">
        <f t="shared" si="84"/>
        <v>2</v>
      </c>
      <c r="F949" s="94">
        <f t="shared" si="85"/>
        <v>0</v>
      </c>
      <c r="G949" s="31">
        <f t="shared" si="86"/>
        <v>1</v>
      </c>
      <c r="H949" s="31">
        <f t="shared" si="87"/>
        <v>2</v>
      </c>
      <c r="I949" s="94">
        <f t="shared" si="88"/>
        <v>0.5</v>
      </c>
      <c r="J949" s="120">
        <f t="shared" si="89"/>
        <v>0</v>
      </c>
      <c r="L949" s="26"/>
      <c r="M949" s="6" t="s">
        <v>1254</v>
      </c>
    </row>
    <row r="950" spans="2:13" x14ac:dyDescent="0.25">
      <c r="B950" s="171" t="s">
        <v>976</v>
      </c>
      <c r="C950" s="172"/>
      <c r="D950" s="31">
        <f t="shared" si="83"/>
        <v>1</v>
      </c>
      <c r="E950" s="31">
        <f t="shared" si="84"/>
        <v>7</v>
      </c>
      <c r="F950" s="94">
        <f t="shared" si="85"/>
        <v>0.14285714285714285</v>
      </c>
      <c r="G950" s="31">
        <f t="shared" si="86"/>
        <v>3</v>
      </c>
      <c r="H950" s="31">
        <f t="shared" si="87"/>
        <v>7</v>
      </c>
      <c r="I950" s="94">
        <f t="shared" si="88"/>
        <v>0.42857142857142855</v>
      </c>
      <c r="J950" s="120">
        <f t="shared" si="89"/>
        <v>6.1224489795918359E-2</v>
      </c>
    </row>
    <row r="951" spans="2:13" x14ac:dyDescent="0.25">
      <c r="B951" s="171" t="s">
        <v>1221</v>
      </c>
      <c r="C951" s="172"/>
      <c r="D951" s="31">
        <f t="shared" si="83"/>
        <v>1</v>
      </c>
      <c r="E951" s="31">
        <f t="shared" si="84"/>
        <v>6</v>
      </c>
      <c r="F951" s="94">
        <f t="shared" si="85"/>
        <v>0.16666666666666666</v>
      </c>
      <c r="G951" s="31">
        <f t="shared" si="86"/>
        <v>2</v>
      </c>
      <c r="H951" s="31">
        <f t="shared" si="87"/>
        <v>6</v>
      </c>
      <c r="I951" s="94">
        <f t="shared" si="88"/>
        <v>0.33333333333333331</v>
      </c>
      <c r="J951" s="120">
        <f t="shared" si="89"/>
        <v>5.5555555555555552E-2</v>
      </c>
    </row>
    <row r="952" spans="2:13" x14ac:dyDescent="0.25">
      <c r="B952" s="171" t="s">
        <v>1222</v>
      </c>
      <c r="C952" s="172"/>
      <c r="D952" s="31">
        <f t="shared" si="83"/>
        <v>4</v>
      </c>
      <c r="E952" s="31">
        <f t="shared" si="84"/>
        <v>4</v>
      </c>
      <c r="F952" s="94">
        <f t="shared" si="85"/>
        <v>1</v>
      </c>
      <c r="G952" s="31">
        <f t="shared" si="86"/>
        <v>2</v>
      </c>
      <c r="H952" s="31">
        <f t="shared" si="87"/>
        <v>4</v>
      </c>
      <c r="I952" s="94">
        <f t="shared" si="88"/>
        <v>0.5</v>
      </c>
      <c r="J952" s="120">
        <f t="shared" si="89"/>
        <v>0.5</v>
      </c>
    </row>
    <row r="953" spans="2:13" x14ac:dyDescent="0.25">
      <c r="B953" s="171" t="s">
        <v>1223</v>
      </c>
      <c r="C953" s="172"/>
      <c r="D953" s="31">
        <f t="shared" si="83"/>
        <v>2</v>
      </c>
      <c r="E953" s="31">
        <f t="shared" si="84"/>
        <v>4</v>
      </c>
      <c r="F953" s="94">
        <f t="shared" si="85"/>
        <v>0.5</v>
      </c>
      <c r="G953" s="31">
        <f t="shared" si="86"/>
        <v>0</v>
      </c>
      <c r="H953" s="31">
        <f t="shared" si="87"/>
        <v>4</v>
      </c>
      <c r="I953" s="94">
        <f t="shared" si="88"/>
        <v>0</v>
      </c>
      <c r="J953" s="120">
        <f t="shared" si="89"/>
        <v>0</v>
      </c>
    </row>
    <row r="954" spans="2:13" x14ac:dyDescent="0.25">
      <c r="B954" s="171" t="s">
        <v>1224</v>
      </c>
      <c r="C954" s="172"/>
      <c r="D954" s="31">
        <f t="shared" si="83"/>
        <v>1</v>
      </c>
      <c r="E954" s="31">
        <f t="shared" si="84"/>
        <v>7</v>
      </c>
      <c r="F954" s="94">
        <f t="shared" si="85"/>
        <v>0.14285714285714285</v>
      </c>
      <c r="G954" s="31">
        <f t="shared" si="86"/>
        <v>1</v>
      </c>
      <c r="H954" s="31">
        <f t="shared" si="87"/>
        <v>7</v>
      </c>
      <c r="I954" s="94">
        <f t="shared" si="88"/>
        <v>0.14285714285714285</v>
      </c>
      <c r="J954" s="120">
        <f t="shared" si="89"/>
        <v>2.0408163265306121E-2</v>
      </c>
    </row>
    <row r="955" spans="2:13" x14ac:dyDescent="0.25">
      <c r="B955" s="171" t="s">
        <v>1195</v>
      </c>
      <c r="C955" s="172"/>
      <c r="D955" s="31">
        <f t="shared" si="83"/>
        <v>0</v>
      </c>
      <c r="E955" s="31">
        <f t="shared" si="84"/>
        <v>4</v>
      </c>
      <c r="F955" s="94">
        <f t="shared" si="85"/>
        <v>0</v>
      </c>
      <c r="G955" s="31">
        <f t="shared" si="86"/>
        <v>2</v>
      </c>
      <c r="H955" s="31">
        <f t="shared" si="87"/>
        <v>4</v>
      </c>
      <c r="I955" s="94">
        <f t="shared" si="88"/>
        <v>0.5</v>
      </c>
      <c r="J955" s="120">
        <f t="shared" si="89"/>
        <v>0</v>
      </c>
    </row>
    <row r="957" spans="2:13" x14ac:dyDescent="0.25">
      <c r="C957" s="6" t="s">
        <v>1213</v>
      </c>
      <c r="D957" s="140">
        <f>SUM(D950:D956)</f>
        <v>9</v>
      </c>
      <c r="E957" s="140">
        <f>SUM(E950:E956)</f>
        <v>32</v>
      </c>
      <c r="F957" s="94">
        <f>IFERROR(D957/E957,0)</f>
        <v>0.28125</v>
      </c>
      <c r="G957" s="140">
        <f>SUM(G950:G956)</f>
        <v>10</v>
      </c>
      <c r="H957" s="140">
        <f>SUM(H950:H956)</f>
        <v>32</v>
      </c>
      <c r="I957" s="94">
        <f>IFERROR(G957/H957,0)</f>
        <v>0.3125</v>
      </c>
      <c r="J957" s="121">
        <f>F957*I957</f>
        <v>8.7890625E-2</v>
      </c>
    </row>
    <row r="959" spans="2:13" x14ac:dyDescent="0.25">
      <c r="B959" s="23" t="s">
        <v>1249</v>
      </c>
    </row>
    <row r="960" spans="2:13" ht="12.75" thickBot="1" x14ac:dyDescent="0.3"/>
    <row r="961" spans="2:13" ht="12.75" thickBot="1" x14ac:dyDescent="0.3">
      <c r="D961" s="176" t="s">
        <v>1261</v>
      </c>
      <c r="E961" s="177"/>
      <c r="F961" s="178"/>
      <c r="G961" s="173" t="s">
        <v>1262</v>
      </c>
      <c r="H961" s="174"/>
      <c r="I961" s="175"/>
    </row>
    <row r="962" spans="2:13" ht="36" x14ac:dyDescent="0.25">
      <c r="B962" s="167" t="s">
        <v>1250</v>
      </c>
      <c r="C962" s="168"/>
      <c r="D962" s="103" t="s">
        <v>1248</v>
      </c>
      <c r="E962" s="103" t="s">
        <v>1247</v>
      </c>
      <c r="F962" s="104" t="s">
        <v>1228</v>
      </c>
      <c r="G962" s="84" t="s">
        <v>1260</v>
      </c>
      <c r="H962" s="84" t="s">
        <v>1247</v>
      </c>
      <c r="I962" s="22" t="s">
        <v>1256</v>
      </c>
      <c r="J962" s="118" t="s">
        <v>1300</v>
      </c>
      <c r="L962" s="23" t="s">
        <v>1251</v>
      </c>
    </row>
    <row r="963" spans="2:13" x14ac:dyDescent="0.25">
      <c r="B963" s="171" t="s">
        <v>1236</v>
      </c>
      <c r="C963" s="172"/>
      <c r="D963" s="31">
        <f>COUNTIFS($H$870:$H$921,$B963,$J$870:$J$921,"SI")</f>
        <v>2</v>
      </c>
      <c r="E963" s="31">
        <f>COUNTIFS($H$870:$H$921,$B963)</f>
        <v>4</v>
      </c>
      <c r="F963" s="94">
        <f>IFERROR(D963/E963,0)</f>
        <v>0.5</v>
      </c>
      <c r="G963" s="31">
        <f>COUNTIFS($H$870:$H$921,$B963,$K$870:$K$921,"SI")</f>
        <v>3</v>
      </c>
      <c r="H963" s="31">
        <f>COUNTIFS($H$870:$H$921,$B963)</f>
        <v>4</v>
      </c>
      <c r="I963" s="94">
        <f>IFERROR(G963/H963,0)</f>
        <v>0.75</v>
      </c>
      <c r="J963" s="120">
        <f>F963*I963</f>
        <v>0.375</v>
      </c>
    </row>
    <row r="964" spans="2:13" x14ac:dyDescent="0.25">
      <c r="B964" s="171" t="s">
        <v>1237</v>
      </c>
      <c r="C964" s="172"/>
      <c r="D964" s="31">
        <f t="shared" ref="D964:D971" si="90">COUNTIFS($H$870:$H$921,$B964,$J$870:$J$921,"SI")</f>
        <v>0</v>
      </c>
      <c r="E964" s="31">
        <f t="shared" ref="E964:E971" si="91">COUNTIFS($H$870:$H$921,$B964)</f>
        <v>5</v>
      </c>
      <c r="F964" s="94">
        <f t="shared" ref="F964:F971" si="92">IFERROR(D964/E964,0)</f>
        <v>0</v>
      </c>
      <c r="G964" s="31">
        <f t="shared" ref="G964:G971" si="93">COUNTIFS($H$870:$H$921,$B964,$K$870:$K$921,"SI")</f>
        <v>3</v>
      </c>
      <c r="H964" s="31">
        <f t="shared" ref="H964:H971" si="94">COUNTIFS($H$870:$H$921,$B964)</f>
        <v>5</v>
      </c>
      <c r="I964" s="94">
        <f t="shared" ref="I964:I971" si="95">IFERROR(G964/H964,0)</f>
        <v>0.6</v>
      </c>
      <c r="J964" s="120">
        <f t="shared" ref="J964:J971" si="96">F964*I964</f>
        <v>0</v>
      </c>
      <c r="L964" s="24"/>
      <c r="M964" s="6" t="s">
        <v>1252</v>
      </c>
    </row>
    <row r="965" spans="2:13" x14ac:dyDescent="0.25">
      <c r="B965" s="171" t="s">
        <v>1238</v>
      </c>
      <c r="C965" s="172"/>
      <c r="D965" s="31">
        <f t="shared" si="90"/>
        <v>1</v>
      </c>
      <c r="E965" s="31">
        <f t="shared" si="91"/>
        <v>4</v>
      </c>
      <c r="F965" s="94">
        <f t="shared" si="92"/>
        <v>0.25</v>
      </c>
      <c r="G965" s="31">
        <f t="shared" si="93"/>
        <v>1</v>
      </c>
      <c r="H965" s="31">
        <f t="shared" si="94"/>
        <v>4</v>
      </c>
      <c r="I965" s="94">
        <f t="shared" si="95"/>
        <v>0.25</v>
      </c>
      <c r="J965" s="120">
        <f t="shared" si="96"/>
        <v>6.25E-2</v>
      </c>
      <c r="L965" s="25"/>
      <c r="M965" s="6" t="s">
        <v>1253</v>
      </c>
    </row>
    <row r="966" spans="2:13" x14ac:dyDescent="0.25">
      <c r="B966" s="171" t="s">
        <v>1239</v>
      </c>
      <c r="C966" s="172"/>
      <c r="D966" s="31">
        <f t="shared" si="90"/>
        <v>1</v>
      </c>
      <c r="E966" s="31">
        <f t="shared" si="91"/>
        <v>7</v>
      </c>
      <c r="F966" s="94">
        <f t="shared" si="92"/>
        <v>0.14285714285714285</v>
      </c>
      <c r="G966" s="31">
        <f t="shared" si="93"/>
        <v>1</v>
      </c>
      <c r="H966" s="31">
        <f t="shared" si="94"/>
        <v>7</v>
      </c>
      <c r="I966" s="94">
        <f t="shared" si="95"/>
        <v>0.14285714285714285</v>
      </c>
      <c r="J966" s="120">
        <f t="shared" si="96"/>
        <v>2.0408163265306121E-2</v>
      </c>
      <c r="L966" s="26"/>
      <c r="M966" s="6" t="s">
        <v>1254</v>
      </c>
    </row>
    <row r="967" spans="2:13" x14ac:dyDescent="0.25">
      <c r="B967" s="171" t="s">
        <v>1240</v>
      </c>
      <c r="C967" s="172"/>
      <c r="D967" s="31">
        <f t="shared" si="90"/>
        <v>2</v>
      </c>
      <c r="E967" s="31">
        <f t="shared" si="91"/>
        <v>6</v>
      </c>
      <c r="F967" s="94">
        <f t="shared" si="92"/>
        <v>0.33333333333333331</v>
      </c>
      <c r="G967" s="31">
        <f t="shared" si="93"/>
        <v>1</v>
      </c>
      <c r="H967" s="31">
        <f t="shared" si="94"/>
        <v>6</v>
      </c>
      <c r="I967" s="94">
        <f t="shared" si="95"/>
        <v>0.16666666666666666</v>
      </c>
      <c r="J967" s="120">
        <f t="shared" si="96"/>
        <v>5.5555555555555552E-2</v>
      </c>
    </row>
    <row r="968" spans="2:13" x14ac:dyDescent="0.25">
      <c r="B968" s="171" t="s">
        <v>1241</v>
      </c>
      <c r="C968" s="172"/>
      <c r="D968" s="31">
        <f t="shared" si="90"/>
        <v>3</v>
      </c>
      <c r="E968" s="31">
        <f t="shared" si="91"/>
        <v>11</v>
      </c>
      <c r="F968" s="94">
        <f t="shared" si="92"/>
        <v>0.27272727272727271</v>
      </c>
      <c r="G968" s="31">
        <f t="shared" si="93"/>
        <v>2</v>
      </c>
      <c r="H968" s="31">
        <f t="shared" si="94"/>
        <v>11</v>
      </c>
      <c r="I968" s="94">
        <f t="shared" si="95"/>
        <v>0.18181818181818182</v>
      </c>
      <c r="J968" s="120">
        <f t="shared" si="96"/>
        <v>4.9586776859504127E-2</v>
      </c>
    </row>
    <row r="969" spans="2:13" x14ac:dyDescent="0.25">
      <c r="B969" s="171" t="s">
        <v>1242</v>
      </c>
      <c r="C969" s="172"/>
      <c r="D969" s="31">
        <f t="shared" si="90"/>
        <v>0</v>
      </c>
      <c r="E969" s="31">
        <f t="shared" si="91"/>
        <v>4</v>
      </c>
      <c r="F969" s="94">
        <f t="shared" si="92"/>
        <v>0</v>
      </c>
      <c r="G969" s="31">
        <f t="shared" si="93"/>
        <v>1</v>
      </c>
      <c r="H969" s="31">
        <f t="shared" si="94"/>
        <v>4</v>
      </c>
      <c r="I969" s="94">
        <f t="shared" si="95"/>
        <v>0.25</v>
      </c>
      <c r="J969" s="120">
        <f t="shared" si="96"/>
        <v>0</v>
      </c>
    </row>
    <row r="970" spans="2:13" x14ac:dyDescent="0.25">
      <c r="B970" s="171" t="s">
        <v>1243</v>
      </c>
      <c r="C970" s="172"/>
      <c r="D970" s="31">
        <f t="shared" si="90"/>
        <v>1</v>
      </c>
      <c r="E970" s="31">
        <f t="shared" si="91"/>
        <v>2</v>
      </c>
      <c r="F970" s="94">
        <f t="shared" si="92"/>
        <v>0.5</v>
      </c>
      <c r="G970" s="31">
        <f t="shared" si="93"/>
        <v>1</v>
      </c>
      <c r="H970" s="31">
        <f t="shared" si="94"/>
        <v>2</v>
      </c>
      <c r="I970" s="94">
        <f t="shared" si="95"/>
        <v>0.5</v>
      </c>
      <c r="J970" s="120">
        <f t="shared" si="96"/>
        <v>0.25</v>
      </c>
    </row>
    <row r="971" spans="2:13" x14ac:dyDescent="0.25">
      <c r="B971" s="171" t="s">
        <v>1244</v>
      </c>
      <c r="C971" s="172"/>
      <c r="D971" s="31">
        <f t="shared" si="90"/>
        <v>3</v>
      </c>
      <c r="E971" s="31">
        <f t="shared" si="91"/>
        <v>9</v>
      </c>
      <c r="F971" s="94">
        <f t="shared" si="92"/>
        <v>0.33333333333333331</v>
      </c>
      <c r="G971" s="31">
        <f t="shared" si="93"/>
        <v>3</v>
      </c>
      <c r="H971" s="31">
        <f t="shared" si="94"/>
        <v>9</v>
      </c>
      <c r="I971" s="94">
        <f t="shared" si="95"/>
        <v>0.33333333333333331</v>
      </c>
      <c r="J971" s="120">
        <f t="shared" si="96"/>
        <v>0.1111111111111111</v>
      </c>
    </row>
    <row r="973" spans="2:13" x14ac:dyDescent="0.25">
      <c r="C973" s="6" t="s">
        <v>1213</v>
      </c>
      <c r="D973" s="140">
        <f>SUM(D966:D972)</f>
        <v>10</v>
      </c>
      <c r="E973" s="140">
        <f>SUM(E966:E972)</f>
        <v>39</v>
      </c>
      <c r="F973" s="94">
        <f>IFERROR(D973/E973,0)</f>
        <v>0.25641025641025639</v>
      </c>
      <c r="G973" s="140">
        <f>SUM(G966:G972)</f>
        <v>9</v>
      </c>
      <c r="H973" s="140">
        <f>SUM(H966:H972)</f>
        <v>39</v>
      </c>
      <c r="I973" s="94">
        <f>IFERROR(G973/H973,0)</f>
        <v>0.23076923076923078</v>
      </c>
      <c r="J973" s="121">
        <f>F973*I973</f>
        <v>5.9171597633136092E-2</v>
      </c>
    </row>
    <row r="975" spans="2:13" x14ac:dyDescent="0.25">
      <c r="B975" s="23" t="s">
        <v>1132</v>
      </c>
    </row>
    <row r="977" spans="2:11" s="98" customFormat="1" ht="36" x14ac:dyDescent="0.25">
      <c r="B977" s="84" t="s">
        <v>984</v>
      </c>
      <c r="C977" s="84" t="s">
        <v>1097</v>
      </c>
      <c r="D977" s="167" t="s">
        <v>1233</v>
      </c>
      <c r="E977" s="168"/>
      <c r="F977" s="167" t="s">
        <v>1234</v>
      </c>
      <c r="G977" s="168"/>
      <c r="H977" s="84" t="s">
        <v>1235</v>
      </c>
      <c r="I977" s="84" t="s">
        <v>961</v>
      </c>
      <c r="J977" s="22" t="s">
        <v>1246</v>
      </c>
      <c r="K977" s="101" t="s">
        <v>1258</v>
      </c>
    </row>
    <row r="978" spans="2:11" x14ac:dyDescent="0.25">
      <c r="B978" s="56">
        <v>43110</v>
      </c>
      <c r="C978" s="73" t="s">
        <v>2627</v>
      </c>
      <c r="D978" s="51" t="s">
        <v>962</v>
      </c>
      <c r="E978" s="88"/>
      <c r="F978" s="51" t="s">
        <v>1197</v>
      </c>
      <c r="G978" s="88"/>
      <c r="H978" s="17" t="s">
        <v>1238</v>
      </c>
      <c r="I978" s="93" t="s">
        <v>1222</v>
      </c>
      <c r="J978" s="99" t="s">
        <v>1015</v>
      </c>
      <c r="K978" s="102" t="s">
        <v>1015</v>
      </c>
    </row>
    <row r="979" spans="2:11" x14ac:dyDescent="0.25">
      <c r="B979" s="56">
        <v>43217</v>
      </c>
      <c r="C979" s="73" t="s">
        <v>2628</v>
      </c>
      <c r="D979" s="51" t="s">
        <v>962</v>
      </c>
      <c r="E979" s="88"/>
      <c r="F979" s="51" t="s">
        <v>1193</v>
      </c>
      <c r="G979" s="88"/>
      <c r="H979" s="17" t="s">
        <v>1243</v>
      </c>
      <c r="I979" s="93" t="s">
        <v>1220</v>
      </c>
      <c r="J979" s="99" t="s">
        <v>1015</v>
      </c>
      <c r="K979" s="102" t="s">
        <v>1015</v>
      </c>
    </row>
    <row r="980" spans="2:11" x14ac:dyDescent="0.25">
      <c r="B980" s="56">
        <v>43178</v>
      </c>
      <c r="C980" s="73" t="s">
        <v>2629</v>
      </c>
      <c r="D980" s="51" t="s">
        <v>965</v>
      </c>
      <c r="E980" s="88"/>
      <c r="F980" s="51" t="s">
        <v>1185</v>
      </c>
      <c r="G980" s="88"/>
      <c r="H980" s="17" t="s">
        <v>1243</v>
      </c>
      <c r="I980" s="93" t="s">
        <v>1195</v>
      </c>
      <c r="J980" s="99" t="s">
        <v>1014</v>
      </c>
      <c r="K980" s="102" t="s">
        <v>1015</v>
      </c>
    </row>
    <row r="981" spans="2:11" x14ac:dyDescent="0.25">
      <c r="B981" s="56">
        <v>43157</v>
      </c>
      <c r="C981" s="73" t="s">
        <v>2630</v>
      </c>
      <c r="D981" s="51" t="s">
        <v>965</v>
      </c>
      <c r="E981" s="88"/>
      <c r="F981" s="51" t="s">
        <v>1197</v>
      </c>
      <c r="G981" s="88"/>
      <c r="H981" s="17" t="s">
        <v>1237</v>
      </c>
      <c r="I981" s="93" t="s">
        <v>1218</v>
      </c>
      <c r="J981" s="99" t="s">
        <v>1014</v>
      </c>
      <c r="K981" s="102" t="s">
        <v>1014</v>
      </c>
    </row>
    <row r="982" spans="2:11" x14ac:dyDescent="0.25">
      <c r="B982" s="56">
        <v>43245</v>
      </c>
      <c r="C982" s="73" t="s">
        <v>2631</v>
      </c>
      <c r="D982" s="51" t="s">
        <v>962</v>
      </c>
      <c r="E982" s="88"/>
      <c r="F982" s="51" t="s">
        <v>1193</v>
      </c>
      <c r="G982" s="88"/>
      <c r="H982" s="17" t="s">
        <v>1244</v>
      </c>
      <c r="I982" s="93" t="s">
        <v>976</v>
      </c>
      <c r="J982" s="99" t="s">
        <v>1014</v>
      </c>
      <c r="K982" s="102" t="s">
        <v>1015</v>
      </c>
    </row>
    <row r="983" spans="2:11" x14ac:dyDescent="0.25">
      <c r="B983" s="56">
        <v>43197</v>
      </c>
      <c r="C983" s="73" t="s">
        <v>2632</v>
      </c>
      <c r="D983" s="51" t="s">
        <v>962</v>
      </c>
      <c r="E983" s="88"/>
      <c r="F983" s="51" t="s">
        <v>1199</v>
      </c>
      <c r="G983" s="88"/>
      <c r="H983" s="17" t="s">
        <v>1242</v>
      </c>
      <c r="I983" s="93" t="s">
        <v>1222</v>
      </c>
      <c r="J983" s="99" t="s">
        <v>1015</v>
      </c>
      <c r="K983" s="102" t="s">
        <v>1015</v>
      </c>
    </row>
    <row r="984" spans="2:11" x14ac:dyDescent="0.25">
      <c r="B984" s="56">
        <v>43274</v>
      </c>
      <c r="C984" s="73" t="s">
        <v>2633</v>
      </c>
      <c r="D984" s="51" t="s">
        <v>965</v>
      </c>
      <c r="E984" s="88"/>
      <c r="F984" s="51" t="s">
        <v>1193</v>
      </c>
      <c r="G984" s="88"/>
      <c r="H984" s="17" t="s">
        <v>1244</v>
      </c>
      <c r="I984" s="93" t="s">
        <v>980</v>
      </c>
      <c r="J984" s="99" t="s">
        <v>1014</v>
      </c>
      <c r="K984" s="102" t="s">
        <v>1014</v>
      </c>
    </row>
    <row r="985" spans="2:11" x14ac:dyDescent="0.25">
      <c r="B985" s="56">
        <v>43102</v>
      </c>
      <c r="C985" s="73" t="s">
        <v>2634</v>
      </c>
      <c r="D985" s="51" t="s">
        <v>967</v>
      </c>
      <c r="E985" s="88"/>
      <c r="F985" s="51" t="s">
        <v>1199</v>
      </c>
      <c r="G985" s="88"/>
      <c r="H985" s="17" t="s">
        <v>1244</v>
      </c>
      <c r="I985" s="93" t="s">
        <v>976</v>
      </c>
      <c r="J985" s="99" t="s">
        <v>1014</v>
      </c>
      <c r="K985" s="102" t="s">
        <v>1015</v>
      </c>
    </row>
    <row r="986" spans="2:11" x14ac:dyDescent="0.25">
      <c r="B986" s="56">
        <v>43264</v>
      </c>
      <c r="C986" s="73" t="s">
        <v>2635</v>
      </c>
      <c r="D986" s="51" t="s">
        <v>965</v>
      </c>
      <c r="E986" s="88"/>
      <c r="F986" s="51" t="s">
        <v>1197</v>
      </c>
      <c r="G986" s="88"/>
      <c r="H986" s="17" t="s">
        <v>1240</v>
      </c>
      <c r="I986" s="93" t="s">
        <v>1224</v>
      </c>
      <c r="J986" s="99" t="s">
        <v>1015</v>
      </c>
      <c r="K986" s="102" t="s">
        <v>1014</v>
      </c>
    </row>
    <row r="987" spans="2:11" x14ac:dyDescent="0.25">
      <c r="B987" s="56">
        <v>43115</v>
      </c>
      <c r="C987" s="73" t="s">
        <v>2636</v>
      </c>
      <c r="D987" s="51" t="s">
        <v>967</v>
      </c>
      <c r="E987" s="88"/>
      <c r="F987" s="51" t="s">
        <v>1199</v>
      </c>
      <c r="G987" s="88"/>
      <c r="H987" s="17" t="s">
        <v>1238</v>
      </c>
      <c r="I987" s="93" t="s">
        <v>1221</v>
      </c>
      <c r="J987" s="99" t="s">
        <v>1015</v>
      </c>
      <c r="K987" s="102" t="s">
        <v>1015</v>
      </c>
    </row>
    <row r="988" spans="2:11" x14ac:dyDescent="0.25">
      <c r="B988" s="56">
        <v>43122</v>
      </c>
      <c r="C988" s="73" t="s">
        <v>2637</v>
      </c>
      <c r="D988" s="51" t="s">
        <v>962</v>
      </c>
      <c r="E988" s="88"/>
      <c r="F988" s="51" t="s">
        <v>1193</v>
      </c>
      <c r="G988" s="88"/>
      <c r="H988" s="17" t="s">
        <v>1237</v>
      </c>
      <c r="I988" s="93" t="s">
        <v>1218</v>
      </c>
      <c r="J988" s="99" t="s">
        <v>1014</v>
      </c>
      <c r="K988" s="102" t="s">
        <v>1015</v>
      </c>
    </row>
    <row r="989" spans="2:11" x14ac:dyDescent="0.25">
      <c r="B989" s="56">
        <v>43228</v>
      </c>
      <c r="C989" s="73" t="s">
        <v>2638</v>
      </c>
      <c r="D989" s="51" t="s">
        <v>965</v>
      </c>
      <c r="E989" s="88"/>
      <c r="F989" s="51" t="s">
        <v>1198</v>
      </c>
      <c r="G989" s="88"/>
      <c r="H989" s="17" t="s">
        <v>1240</v>
      </c>
      <c r="I989" s="93" t="s">
        <v>1195</v>
      </c>
      <c r="J989" s="99" t="s">
        <v>1014</v>
      </c>
      <c r="K989" s="102" t="s">
        <v>1015</v>
      </c>
    </row>
    <row r="990" spans="2:11" x14ac:dyDescent="0.25">
      <c r="B990" s="56">
        <v>43256</v>
      </c>
      <c r="C990" s="73" t="s">
        <v>2639</v>
      </c>
      <c r="D990" s="51" t="s">
        <v>965</v>
      </c>
      <c r="E990" s="88"/>
      <c r="F990" s="51" t="s">
        <v>1197</v>
      </c>
      <c r="G990" s="88"/>
      <c r="H990" s="17" t="s">
        <v>1243</v>
      </c>
      <c r="I990" s="93" t="s">
        <v>1222</v>
      </c>
      <c r="J990" s="99" t="s">
        <v>1014</v>
      </c>
      <c r="K990" s="102" t="s">
        <v>1015</v>
      </c>
    </row>
    <row r="991" spans="2:11" x14ac:dyDescent="0.25">
      <c r="B991" s="56">
        <v>43191</v>
      </c>
      <c r="C991" s="73" t="s">
        <v>2640</v>
      </c>
      <c r="D991" s="51" t="s">
        <v>967</v>
      </c>
      <c r="E991" s="88"/>
      <c r="F991" s="51" t="s">
        <v>1185</v>
      </c>
      <c r="G991" s="88"/>
      <c r="H991" s="17" t="s">
        <v>1240</v>
      </c>
      <c r="I991" s="93" t="s">
        <v>980</v>
      </c>
      <c r="J991" s="99" t="s">
        <v>1015</v>
      </c>
      <c r="K991" s="102" t="s">
        <v>1015</v>
      </c>
    </row>
    <row r="992" spans="2:11" x14ac:dyDescent="0.25">
      <c r="B992" s="56">
        <v>43329</v>
      </c>
      <c r="C992" s="73" t="s">
        <v>2641</v>
      </c>
      <c r="D992" s="51" t="s">
        <v>965</v>
      </c>
      <c r="E992" s="88"/>
      <c r="F992" s="51" t="s">
        <v>1198</v>
      </c>
      <c r="G992" s="88"/>
      <c r="H992" s="17" t="s">
        <v>1237</v>
      </c>
      <c r="I992" s="93" t="s">
        <v>1219</v>
      </c>
      <c r="J992" s="99" t="s">
        <v>1014</v>
      </c>
      <c r="K992" s="102" t="s">
        <v>1015</v>
      </c>
    </row>
    <row r="993" spans="2:11" x14ac:dyDescent="0.25">
      <c r="B993" s="56">
        <v>43117</v>
      </c>
      <c r="C993" s="73" t="s">
        <v>2642</v>
      </c>
      <c r="D993" s="51" t="s">
        <v>967</v>
      </c>
      <c r="E993" s="88"/>
      <c r="F993" s="51" t="s">
        <v>1198</v>
      </c>
      <c r="G993" s="88"/>
      <c r="H993" s="17" t="s">
        <v>1236</v>
      </c>
      <c r="I993" s="93" t="s">
        <v>1223</v>
      </c>
      <c r="J993" s="99" t="s">
        <v>1015</v>
      </c>
      <c r="K993" s="102" t="s">
        <v>1014</v>
      </c>
    </row>
    <row r="994" spans="2:11" x14ac:dyDescent="0.25">
      <c r="B994" s="56">
        <v>43307</v>
      </c>
      <c r="C994" s="73" t="s">
        <v>2643</v>
      </c>
      <c r="D994" s="51" t="s">
        <v>965</v>
      </c>
      <c r="E994" s="88"/>
      <c r="F994" s="51" t="s">
        <v>1197</v>
      </c>
      <c r="G994" s="88"/>
      <c r="H994" s="17" t="s">
        <v>1240</v>
      </c>
      <c r="I994" s="93" t="s">
        <v>976</v>
      </c>
      <c r="J994" s="99" t="s">
        <v>1015</v>
      </c>
      <c r="K994" s="102" t="s">
        <v>1015</v>
      </c>
    </row>
    <row r="995" spans="2:11" x14ac:dyDescent="0.25">
      <c r="B995" s="56">
        <v>43304</v>
      </c>
      <c r="C995" s="73" t="s">
        <v>2644</v>
      </c>
      <c r="D995" s="51" t="s">
        <v>962</v>
      </c>
      <c r="E995" s="88"/>
      <c r="F995" s="51" t="s">
        <v>1185</v>
      </c>
      <c r="G995" s="88"/>
      <c r="H995" s="17" t="s">
        <v>1243</v>
      </c>
      <c r="I995" s="93" t="s">
        <v>1218</v>
      </c>
      <c r="J995" s="99" t="s">
        <v>1015</v>
      </c>
      <c r="K995" s="102" t="s">
        <v>1014</v>
      </c>
    </row>
    <row r="996" spans="2:11" x14ac:dyDescent="0.25">
      <c r="B996" s="56">
        <v>43308</v>
      </c>
      <c r="C996" s="73" t="s">
        <v>2645</v>
      </c>
      <c r="D996" s="51" t="s">
        <v>965</v>
      </c>
      <c r="E996" s="88"/>
      <c r="F996" s="51" t="s">
        <v>1189</v>
      </c>
      <c r="G996" s="88"/>
      <c r="H996" s="17" t="s">
        <v>1236</v>
      </c>
      <c r="I996" s="93" t="s">
        <v>1221</v>
      </c>
      <c r="J996" s="99" t="s">
        <v>1015</v>
      </c>
      <c r="K996" s="102" t="s">
        <v>1015</v>
      </c>
    </row>
    <row r="997" spans="2:11" x14ac:dyDescent="0.25">
      <c r="B997" s="56">
        <v>43229</v>
      </c>
      <c r="C997" s="73" t="s">
        <v>2646</v>
      </c>
      <c r="D997" s="51" t="s">
        <v>962</v>
      </c>
      <c r="E997" s="88"/>
      <c r="F997" s="51" t="s">
        <v>1199</v>
      </c>
      <c r="G997" s="88"/>
      <c r="H997" s="17" t="s">
        <v>1241</v>
      </c>
      <c r="I997" s="93" t="s">
        <v>1223</v>
      </c>
      <c r="J997" s="99" t="s">
        <v>1014</v>
      </c>
      <c r="K997" s="102" t="s">
        <v>1015</v>
      </c>
    </row>
    <row r="998" spans="2:11" x14ac:dyDescent="0.25">
      <c r="B998" s="56">
        <v>43223</v>
      </c>
      <c r="C998" s="73" t="s">
        <v>2647</v>
      </c>
      <c r="D998" s="51" t="s">
        <v>965</v>
      </c>
      <c r="E998" s="88"/>
      <c r="F998" s="51" t="s">
        <v>1198</v>
      </c>
      <c r="G998" s="88"/>
      <c r="H998" s="17" t="s">
        <v>1243</v>
      </c>
      <c r="I998" s="93" t="s">
        <v>1221</v>
      </c>
      <c r="J998" s="99" t="s">
        <v>1014</v>
      </c>
      <c r="K998" s="102" t="s">
        <v>1014</v>
      </c>
    </row>
    <row r="999" spans="2:11" x14ac:dyDescent="0.25">
      <c r="B999" s="56">
        <v>43330</v>
      </c>
      <c r="C999" s="73" t="s">
        <v>2648</v>
      </c>
      <c r="D999" s="51" t="s">
        <v>967</v>
      </c>
      <c r="E999" s="88"/>
      <c r="F999" s="51" t="s">
        <v>1199</v>
      </c>
      <c r="G999" s="88"/>
      <c r="H999" s="17" t="s">
        <v>1237</v>
      </c>
      <c r="I999" s="93" t="s">
        <v>1224</v>
      </c>
      <c r="J999" s="99" t="s">
        <v>1015</v>
      </c>
      <c r="K999" s="102" t="s">
        <v>1014</v>
      </c>
    </row>
    <row r="1000" spans="2:11" x14ac:dyDescent="0.25">
      <c r="B1000" s="56">
        <v>43323</v>
      </c>
      <c r="C1000" s="73" t="s">
        <v>2649</v>
      </c>
      <c r="D1000" s="51" t="s">
        <v>965</v>
      </c>
      <c r="E1000" s="88"/>
      <c r="F1000" s="51" t="s">
        <v>1198</v>
      </c>
      <c r="G1000" s="88"/>
      <c r="H1000" s="17" t="s">
        <v>1239</v>
      </c>
      <c r="I1000" s="93" t="s">
        <v>1221</v>
      </c>
      <c r="J1000" s="99" t="s">
        <v>1014</v>
      </c>
      <c r="K1000" s="102" t="s">
        <v>1015</v>
      </c>
    </row>
    <row r="1001" spans="2:11" x14ac:dyDescent="0.25">
      <c r="B1001" s="56">
        <v>43157</v>
      </c>
      <c r="C1001" s="73" t="s">
        <v>2650</v>
      </c>
      <c r="D1001" s="51" t="s">
        <v>962</v>
      </c>
      <c r="E1001" s="88"/>
      <c r="F1001" s="51" t="s">
        <v>1189</v>
      </c>
      <c r="G1001" s="88"/>
      <c r="H1001" s="17" t="s">
        <v>1236</v>
      </c>
      <c r="I1001" s="93" t="s">
        <v>1222</v>
      </c>
      <c r="J1001" s="99" t="s">
        <v>1015</v>
      </c>
      <c r="K1001" s="102" t="s">
        <v>1015</v>
      </c>
    </row>
    <row r="1002" spans="2:11" x14ac:dyDescent="0.25">
      <c r="B1002" s="56">
        <v>43320</v>
      </c>
      <c r="C1002" s="73" t="s">
        <v>2651</v>
      </c>
      <c r="D1002" s="51" t="s">
        <v>962</v>
      </c>
      <c r="E1002" s="88"/>
      <c r="F1002" s="51" t="s">
        <v>1185</v>
      </c>
      <c r="G1002" s="88"/>
      <c r="H1002" s="17" t="s">
        <v>1242</v>
      </c>
      <c r="I1002" s="93" t="s">
        <v>1218</v>
      </c>
      <c r="J1002" s="99" t="s">
        <v>1015</v>
      </c>
      <c r="K1002" s="102" t="s">
        <v>1015</v>
      </c>
    </row>
    <row r="1003" spans="2:11" x14ac:dyDescent="0.25">
      <c r="B1003" s="56">
        <v>43323</v>
      </c>
      <c r="C1003" s="73" t="s">
        <v>2652</v>
      </c>
      <c r="D1003" s="51" t="s">
        <v>962</v>
      </c>
      <c r="E1003" s="88"/>
      <c r="F1003" s="51" t="s">
        <v>1197</v>
      </c>
      <c r="G1003" s="88"/>
      <c r="H1003" s="17" t="s">
        <v>1242</v>
      </c>
      <c r="I1003" s="93" t="s">
        <v>1218</v>
      </c>
      <c r="J1003" s="99" t="s">
        <v>1015</v>
      </c>
      <c r="K1003" s="102" t="s">
        <v>1015</v>
      </c>
    </row>
    <row r="1004" spans="2:11" x14ac:dyDescent="0.25">
      <c r="B1004" s="56">
        <v>43164</v>
      </c>
      <c r="C1004" s="73" t="s">
        <v>2653</v>
      </c>
      <c r="D1004" s="51" t="s">
        <v>965</v>
      </c>
      <c r="E1004" s="88"/>
      <c r="F1004" s="51" t="s">
        <v>1198</v>
      </c>
      <c r="G1004" s="88"/>
      <c r="H1004" s="17" t="s">
        <v>1243</v>
      </c>
      <c r="I1004" s="93" t="s">
        <v>1223</v>
      </c>
      <c r="J1004" s="99" t="s">
        <v>1015</v>
      </c>
      <c r="K1004" s="102" t="s">
        <v>1014</v>
      </c>
    </row>
    <row r="1005" spans="2:11" x14ac:dyDescent="0.25">
      <c r="B1005" s="56">
        <v>43186</v>
      </c>
      <c r="C1005" s="73" t="s">
        <v>2654</v>
      </c>
      <c r="D1005" s="51" t="s">
        <v>962</v>
      </c>
      <c r="E1005" s="88"/>
      <c r="F1005" s="51" t="s">
        <v>1185</v>
      </c>
      <c r="G1005" s="88"/>
      <c r="H1005" s="17" t="s">
        <v>1244</v>
      </c>
      <c r="I1005" s="93" t="s">
        <v>976</v>
      </c>
      <c r="J1005" s="99" t="s">
        <v>1015</v>
      </c>
      <c r="K1005" s="102" t="s">
        <v>1015</v>
      </c>
    </row>
    <row r="1006" spans="2:11" x14ac:dyDescent="0.25">
      <c r="B1006" s="56">
        <v>43331</v>
      </c>
      <c r="C1006" s="73" t="s">
        <v>2655</v>
      </c>
      <c r="D1006" s="51" t="s">
        <v>962</v>
      </c>
      <c r="E1006" s="88"/>
      <c r="F1006" s="51" t="s">
        <v>1189</v>
      </c>
      <c r="G1006" s="88"/>
      <c r="H1006" s="17" t="s">
        <v>1239</v>
      </c>
      <c r="I1006" s="93" t="s">
        <v>1219</v>
      </c>
      <c r="J1006" s="99" t="s">
        <v>1015</v>
      </c>
      <c r="K1006" s="102" t="s">
        <v>1015</v>
      </c>
    </row>
    <row r="1007" spans="2:11" x14ac:dyDescent="0.25">
      <c r="B1007" s="56">
        <v>43127</v>
      </c>
      <c r="C1007" s="73" t="s">
        <v>2656</v>
      </c>
      <c r="D1007" s="51" t="s">
        <v>967</v>
      </c>
      <c r="E1007" s="88"/>
      <c r="F1007" s="51" t="s">
        <v>1199</v>
      </c>
      <c r="G1007" s="88"/>
      <c r="H1007" s="17" t="s">
        <v>1240</v>
      </c>
      <c r="I1007" s="93" t="s">
        <v>1220</v>
      </c>
      <c r="J1007" s="99" t="s">
        <v>1015</v>
      </c>
      <c r="K1007" s="102" t="s">
        <v>1015</v>
      </c>
    </row>
    <row r="1008" spans="2:11" x14ac:dyDescent="0.25">
      <c r="B1008" s="56">
        <v>43267</v>
      </c>
      <c r="C1008" s="73" t="s">
        <v>2657</v>
      </c>
      <c r="D1008" s="51" t="s">
        <v>962</v>
      </c>
      <c r="E1008" s="88"/>
      <c r="F1008" s="51" t="s">
        <v>1189</v>
      </c>
      <c r="G1008" s="88"/>
      <c r="H1008" s="17" t="s">
        <v>1236</v>
      </c>
      <c r="I1008" s="93" t="s">
        <v>1223</v>
      </c>
      <c r="J1008" s="99" t="s">
        <v>1015</v>
      </c>
      <c r="K1008" s="102" t="s">
        <v>1015</v>
      </c>
    </row>
    <row r="1009" spans="2:11" x14ac:dyDescent="0.25">
      <c r="B1009" s="56">
        <v>43201</v>
      </c>
      <c r="C1009" s="73" t="s">
        <v>2658</v>
      </c>
      <c r="D1009" s="51" t="s">
        <v>967</v>
      </c>
      <c r="E1009" s="88"/>
      <c r="F1009" s="51" t="s">
        <v>1198</v>
      </c>
      <c r="G1009" s="88"/>
      <c r="H1009" s="17" t="s">
        <v>1243</v>
      </c>
      <c r="I1009" s="93" t="s">
        <v>980</v>
      </c>
      <c r="J1009" s="99" t="s">
        <v>1015</v>
      </c>
      <c r="K1009" s="102" t="s">
        <v>1015</v>
      </c>
    </row>
    <row r="1010" spans="2:11" x14ac:dyDescent="0.25">
      <c r="B1010" s="56">
        <v>43212</v>
      </c>
      <c r="C1010" s="73" t="s">
        <v>2659</v>
      </c>
      <c r="D1010" s="51" t="s">
        <v>962</v>
      </c>
      <c r="E1010" s="88"/>
      <c r="F1010" s="51" t="s">
        <v>1185</v>
      </c>
      <c r="G1010" s="88"/>
      <c r="H1010" s="17" t="s">
        <v>1241</v>
      </c>
      <c r="I1010" s="93" t="s">
        <v>1219</v>
      </c>
      <c r="J1010" s="99" t="s">
        <v>1015</v>
      </c>
      <c r="K1010" s="102" t="s">
        <v>1015</v>
      </c>
    </row>
    <row r="1011" spans="2:11" x14ac:dyDescent="0.25">
      <c r="B1011" s="56">
        <v>43260</v>
      </c>
      <c r="C1011" s="73" t="s">
        <v>2660</v>
      </c>
      <c r="D1011" s="51" t="s">
        <v>965</v>
      </c>
      <c r="E1011" s="88"/>
      <c r="F1011" s="51" t="s">
        <v>1197</v>
      </c>
      <c r="G1011" s="88"/>
      <c r="H1011" s="17" t="s">
        <v>1237</v>
      </c>
      <c r="I1011" s="93" t="s">
        <v>1222</v>
      </c>
      <c r="J1011" s="99" t="s">
        <v>1014</v>
      </c>
      <c r="K1011" s="102" t="s">
        <v>1014</v>
      </c>
    </row>
    <row r="1012" spans="2:11" x14ac:dyDescent="0.25">
      <c r="B1012" s="56">
        <v>43282</v>
      </c>
      <c r="C1012" s="73" t="s">
        <v>2661</v>
      </c>
      <c r="D1012" s="51" t="s">
        <v>965</v>
      </c>
      <c r="E1012" s="88"/>
      <c r="F1012" s="51" t="s">
        <v>1185</v>
      </c>
      <c r="G1012" s="88"/>
      <c r="H1012" s="17" t="s">
        <v>1240</v>
      </c>
      <c r="I1012" s="93" t="s">
        <v>1218</v>
      </c>
      <c r="J1012" s="99" t="s">
        <v>1015</v>
      </c>
      <c r="K1012" s="102" t="s">
        <v>1014</v>
      </c>
    </row>
    <row r="1013" spans="2:11" x14ac:dyDescent="0.25">
      <c r="B1013" s="56">
        <v>43194</v>
      </c>
      <c r="C1013" s="73" t="s">
        <v>2662</v>
      </c>
      <c r="D1013" s="51" t="s">
        <v>962</v>
      </c>
      <c r="E1013" s="88"/>
      <c r="F1013" s="51" t="s">
        <v>1193</v>
      </c>
      <c r="G1013" s="88"/>
      <c r="H1013" s="17" t="s">
        <v>1241</v>
      </c>
      <c r="I1013" s="93" t="s">
        <v>1223</v>
      </c>
      <c r="J1013" s="99" t="s">
        <v>1014</v>
      </c>
      <c r="K1013" s="102" t="s">
        <v>1015</v>
      </c>
    </row>
    <row r="1014" spans="2:11" x14ac:dyDescent="0.25">
      <c r="B1014" s="56">
        <v>43263</v>
      </c>
      <c r="C1014" s="73" t="s">
        <v>2663</v>
      </c>
      <c r="D1014" s="51" t="s">
        <v>965</v>
      </c>
      <c r="E1014" s="88"/>
      <c r="F1014" s="51" t="s">
        <v>1189</v>
      </c>
      <c r="G1014" s="88"/>
      <c r="H1014" s="17" t="s">
        <v>1237</v>
      </c>
      <c r="I1014" s="93" t="s">
        <v>1222</v>
      </c>
      <c r="J1014" s="99" t="s">
        <v>1015</v>
      </c>
      <c r="K1014" s="102" t="s">
        <v>1015</v>
      </c>
    </row>
    <row r="1015" spans="2:11" x14ac:dyDescent="0.25">
      <c r="B1015" s="56">
        <v>43124</v>
      </c>
      <c r="C1015" s="73" t="s">
        <v>2664</v>
      </c>
      <c r="D1015" s="51" t="s">
        <v>962</v>
      </c>
      <c r="E1015" s="88"/>
      <c r="F1015" s="51" t="s">
        <v>1197</v>
      </c>
      <c r="G1015" s="88"/>
      <c r="H1015" s="17" t="s">
        <v>1238</v>
      </c>
      <c r="I1015" s="93" t="s">
        <v>976</v>
      </c>
      <c r="J1015" s="99" t="s">
        <v>1014</v>
      </c>
      <c r="K1015" s="102" t="s">
        <v>1015</v>
      </c>
    </row>
    <row r="1016" spans="2:11" x14ac:dyDescent="0.25">
      <c r="B1016" s="56">
        <v>43156</v>
      </c>
      <c r="C1016" s="73" t="s">
        <v>2665</v>
      </c>
      <c r="D1016" s="51" t="s">
        <v>965</v>
      </c>
      <c r="E1016" s="88"/>
      <c r="F1016" s="51" t="s">
        <v>1185</v>
      </c>
      <c r="G1016" s="88"/>
      <c r="H1016" s="17" t="s">
        <v>1240</v>
      </c>
      <c r="I1016" s="93" t="s">
        <v>1224</v>
      </c>
      <c r="J1016" s="99" t="s">
        <v>1015</v>
      </c>
      <c r="K1016" s="102" t="s">
        <v>1015</v>
      </c>
    </row>
    <row r="1017" spans="2:11" x14ac:dyDescent="0.25">
      <c r="B1017" s="56">
        <v>43269</v>
      </c>
      <c r="C1017" s="73" t="s">
        <v>2666</v>
      </c>
      <c r="D1017" s="51" t="s">
        <v>965</v>
      </c>
      <c r="E1017" s="88"/>
      <c r="F1017" s="51" t="s">
        <v>1185</v>
      </c>
      <c r="G1017" s="88"/>
      <c r="H1017" s="17" t="s">
        <v>1244</v>
      </c>
      <c r="I1017" s="93" t="s">
        <v>976</v>
      </c>
      <c r="J1017" s="99" t="s">
        <v>1014</v>
      </c>
      <c r="K1017" s="102" t="s">
        <v>1015</v>
      </c>
    </row>
    <row r="1018" spans="2:11" x14ac:dyDescent="0.25">
      <c r="B1018" s="56">
        <v>43305</v>
      </c>
      <c r="C1018" s="73" t="s">
        <v>2667</v>
      </c>
      <c r="D1018" s="51" t="s">
        <v>965</v>
      </c>
      <c r="E1018" s="88"/>
      <c r="F1018" s="51" t="s">
        <v>1197</v>
      </c>
      <c r="G1018" s="88"/>
      <c r="H1018" s="17" t="s">
        <v>1237</v>
      </c>
      <c r="I1018" s="93" t="s">
        <v>976</v>
      </c>
      <c r="J1018" s="99" t="s">
        <v>1014</v>
      </c>
      <c r="K1018" s="102" t="s">
        <v>1014</v>
      </c>
    </row>
    <row r="1019" spans="2:11" x14ac:dyDescent="0.25">
      <c r="B1019" s="56">
        <v>43105</v>
      </c>
      <c r="C1019" s="73" t="s">
        <v>2668</v>
      </c>
      <c r="D1019" s="51" t="s">
        <v>967</v>
      </c>
      <c r="E1019" s="88"/>
      <c r="F1019" s="51" t="s">
        <v>1185</v>
      </c>
      <c r="G1019" s="88"/>
      <c r="H1019" s="17" t="s">
        <v>1243</v>
      </c>
      <c r="I1019" s="93" t="s">
        <v>1222</v>
      </c>
      <c r="J1019" s="99" t="s">
        <v>1015</v>
      </c>
      <c r="K1019" s="102" t="s">
        <v>1015</v>
      </c>
    </row>
    <row r="1020" spans="2:11" x14ac:dyDescent="0.25">
      <c r="B1020" s="56">
        <v>43241</v>
      </c>
      <c r="C1020" s="73" t="s">
        <v>2669</v>
      </c>
      <c r="D1020" s="51" t="s">
        <v>962</v>
      </c>
      <c r="E1020" s="88"/>
      <c r="F1020" s="51" t="s">
        <v>1197</v>
      </c>
      <c r="G1020" s="88"/>
      <c r="H1020" s="17" t="s">
        <v>1236</v>
      </c>
      <c r="I1020" s="93" t="s">
        <v>1221</v>
      </c>
      <c r="J1020" s="99" t="s">
        <v>1015</v>
      </c>
      <c r="K1020" s="102" t="s">
        <v>1015</v>
      </c>
    </row>
    <row r="1021" spans="2:11" x14ac:dyDescent="0.25">
      <c r="B1021" s="56">
        <v>43272</v>
      </c>
      <c r="C1021" s="73" t="s">
        <v>2670</v>
      </c>
      <c r="D1021" s="51" t="s">
        <v>967</v>
      </c>
      <c r="E1021" s="88"/>
      <c r="F1021" s="51" t="s">
        <v>1193</v>
      </c>
      <c r="G1021" s="88"/>
      <c r="H1021" s="17" t="s">
        <v>1244</v>
      </c>
      <c r="I1021" s="93" t="s">
        <v>1219</v>
      </c>
      <c r="J1021" s="99" t="s">
        <v>1014</v>
      </c>
      <c r="K1021" s="102" t="s">
        <v>1015</v>
      </c>
    </row>
    <row r="1022" spans="2:11" x14ac:dyDescent="0.25">
      <c r="B1022" s="56">
        <v>43187</v>
      </c>
      <c r="C1022" s="73" t="s">
        <v>2671</v>
      </c>
      <c r="D1022" s="51" t="s">
        <v>967</v>
      </c>
      <c r="E1022" s="88"/>
      <c r="F1022" s="51" t="s">
        <v>1198</v>
      </c>
      <c r="G1022" s="88"/>
      <c r="H1022" s="17" t="s">
        <v>1239</v>
      </c>
      <c r="I1022" s="93" t="s">
        <v>1223</v>
      </c>
      <c r="J1022" s="99" t="s">
        <v>1015</v>
      </c>
      <c r="K1022" s="102" t="s">
        <v>1014</v>
      </c>
    </row>
    <row r="1023" spans="2:11" x14ac:dyDescent="0.25">
      <c r="B1023" s="56">
        <v>43226</v>
      </c>
      <c r="C1023" s="73" t="s">
        <v>2672</v>
      </c>
      <c r="D1023" s="51" t="s">
        <v>965</v>
      </c>
      <c r="E1023" s="88"/>
      <c r="F1023" s="51" t="s">
        <v>1185</v>
      </c>
      <c r="G1023" s="88"/>
      <c r="H1023" s="17" t="s">
        <v>1244</v>
      </c>
      <c r="I1023" s="93" t="s">
        <v>1222</v>
      </c>
      <c r="J1023" s="99" t="s">
        <v>1015</v>
      </c>
      <c r="K1023" s="102" t="s">
        <v>1015</v>
      </c>
    </row>
    <row r="1024" spans="2:11" x14ac:dyDescent="0.25">
      <c r="B1024" s="56">
        <v>43316</v>
      </c>
      <c r="C1024" s="73" t="s">
        <v>2673</v>
      </c>
      <c r="D1024" s="51" t="s">
        <v>962</v>
      </c>
      <c r="E1024" s="88"/>
      <c r="F1024" s="51" t="s">
        <v>1193</v>
      </c>
      <c r="G1024" s="88"/>
      <c r="H1024" s="17" t="s">
        <v>1240</v>
      </c>
      <c r="I1024" s="93" t="s">
        <v>1221</v>
      </c>
      <c r="J1024" s="99" t="s">
        <v>1014</v>
      </c>
      <c r="K1024" s="102" t="s">
        <v>1015</v>
      </c>
    </row>
    <row r="1025" spans="2:12" x14ac:dyDescent="0.25">
      <c r="B1025" s="56">
        <v>43194</v>
      </c>
      <c r="C1025" s="73" t="s">
        <v>2674</v>
      </c>
      <c r="D1025" s="51" t="s">
        <v>962</v>
      </c>
      <c r="E1025" s="88"/>
      <c r="F1025" s="51" t="s">
        <v>1198</v>
      </c>
      <c r="G1025" s="88"/>
      <c r="H1025" s="17" t="s">
        <v>1241</v>
      </c>
      <c r="I1025" s="93" t="s">
        <v>1220</v>
      </c>
      <c r="J1025" s="99" t="s">
        <v>1014</v>
      </c>
      <c r="K1025" s="102" t="s">
        <v>1015</v>
      </c>
    </row>
    <row r="1026" spans="2:12" x14ac:dyDescent="0.25">
      <c r="B1026" s="56">
        <v>43177</v>
      </c>
      <c r="C1026" s="73" t="s">
        <v>2675</v>
      </c>
      <c r="D1026" s="51" t="s">
        <v>962</v>
      </c>
      <c r="E1026" s="88"/>
      <c r="F1026" s="51" t="s">
        <v>1193</v>
      </c>
      <c r="G1026" s="88"/>
      <c r="H1026" s="17" t="s">
        <v>1242</v>
      </c>
      <c r="I1026" s="93" t="s">
        <v>1218</v>
      </c>
      <c r="J1026" s="99" t="s">
        <v>1015</v>
      </c>
      <c r="K1026" s="102" t="s">
        <v>1014</v>
      </c>
    </row>
    <row r="1027" spans="2:12" x14ac:dyDescent="0.25">
      <c r="B1027" s="56">
        <v>43306</v>
      </c>
      <c r="C1027" s="73" t="s">
        <v>2676</v>
      </c>
      <c r="D1027" s="51" t="s">
        <v>962</v>
      </c>
      <c r="E1027" s="88"/>
      <c r="F1027" s="51" t="s">
        <v>1189</v>
      </c>
      <c r="G1027" s="88"/>
      <c r="H1027" s="17" t="s">
        <v>1239</v>
      </c>
      <c r="I1027" s="93" t="s">
        <v>1219</v>
      </c>
      <c r="J1027" s="99" t="s">
        <v>1014</v>
      </c>
      <c r="K1027" s="102" t="s">
        <v>1014</v>
      </c>
    </row>
    <row r="1028" spans="2:12" x14ac:dyDescent="0.25">
      <c r="B1028" s="56">
        <v>43202</v>
      </c>
      <c r="C1028" s="73" t="s">
        <v>2677</v>
      </c>
      <c r="D1028" s="51" t="s">
        <v>962</v>
      </c>
      <c r="E1028" s="88"/>
      <c r="F1028" s="51" t="s">
        <v>1198</v>
      </c>
      <c r="G1028" s="88"/>
      <c r="H1028" s="17" t="s">
        <v>1239</v>
      </c>
      <c r="I1028" s="93" t="s">
        <v>1220</v>
      </c>
      <c r="J1028" s="99" t="s">
        <v>1014</v>
      </c>
      <c r="K1028" s="102" t="s">
        <v>1015</v>
      </c>
    </row>
    <row r="1029" spans="2:12" x14ac:dyDescent="0.25">
      <c r="B1029" s="56">
        <v>43194</v>
      </c>
      <c r="C1029" s="73" t="s">
        <v>2678</v>
      </c>
      <c r="D1029" s="51" t="s">
        <v>965</v>
      </c>
      <c r="E1029" s="88"/>
      <c r="F1029" s="51" t="s">
        <v>1198</v>
      </c>
      <c r="G1029" s="88"/>
      <c r="H1029" s="17" t="s">
        <v>1241</v>
      </c>
      <c r="I1029" s="93" t="s">
        <v>976</v>
      </c>
      <c r="J1029" s="99" t="s">
        <v>1014</v>
      </c>
      <c r="K1029" s="102" t="s">
        <v>1014</v>
      </c>
    </row>
    <row r="1030" spans="2:12" ht="12.75" thickBot="1" x14ac:dyDescent="0.3"/>
    <row r="1031" spans="2:12" ht="12.75" thickBot="1" x14ac:dyDescent="0.3">
      <c r="B1031" s="6" t="s">
        <v>1259</v>
      </c>
      <c r="G1031" s="95">
        <f>COUNTIFS(K978:K1029,"SI")</f>
        <v>15</v>
      </c>
    </row>
    <row r="1032" spans="2:12" ht="5.25" customHeight="1" thickBot="1" x14ac:dyDescent="0.3"/>
    <row r="1033" spans="2:12" ht="12.75" thickBot="1" x14ac:dyDescent="0.3">
      <c r="B1033" s="6" t="s">
        <v>1003</v>
      </c>
      <c r="G1033" s="95">
        <f>COUNTA(K978:K1029)</f>
        <v>52</v>
      </c>
    </row>
    <row r="1034" spans="2:12" ht="5.25" customHeight="1" thickBot="1" x14ac:dyDescent="0.3"/>
    <row r="1035" spans="2:12" ht="12.75" thickBot="1" x14ac:dyDescent="0.3">
      <c r="B1035" s="6" t="s">
        <v>1256</v>
      </c>
      <c r="G1035" s="96">
        <f>G1031/G1033</f>
        <v>0.28846153846153844</v>
      </c>
    </row>
    <row r="1037" spans="2:12" x14ac:dyDescent="0.25">
      <c r="B1037" s="23" t="s">
        <v>1212</v>
      </c>
    </row>
    <row r="1038" spans="2:12" ht="12.75" thickBot="1" x14ac:dyDescent="0.3"/>
    <row r="1039" spans="2:12" ht="15.75" customHeight="1" thickBot="1" x14ac:dyDescent="0.3">
      <c r="D1039" s="176" t="s">
        <v>1261</v>
      </c>
      <c r="E1039" s="177"/>
      <c r="F1039" s="178"/>
      <c r="G1039" s="173" t="s">
        <v>1262</v>
      </c>
      <c r="H1039" s="174"/>
      <c r="I1039" s="175"/>
    </row>
    <row r="1040" spans="2:12" ht="36" x14ac:dyDescent="0.25">
      <c r="B1040" s="167" t="s">
        <v>1181</v>
      </c>
      <c r="C1040" s="168"/>
      <c r="D1040" s="103" t="s">
        <v>1248</v>
      </c>
      <c r="E1040" s="103" t="s">
        <v>1247</v>
      </c>
      <c r="F1040" s="104" t="s">
        <v>1228</v>
      </c>
      <c r="G1040" s="84" t="s">
        <v>1260</v>
      </c>
      <c r="H1040" s="84" t="s">
        <v>1247</v>
      </c>
      <c r="I1040" s="22" t="s">
        <v>1256</v>
      </c>
      <c r="J1040" s="118" t="s">
        <v>1300</v>
      </c>
      <c r="L1040" s="23" t="s">
        <v>1251</v>
      </c>
    </row>
    <row r="1041" spans="2:13" x14ac:dyDescent="0.25">
      <c r="B1041" s="149" t="s">
        <v>1185</v>
      </c>
      <c r="C1041" s="150"/>
      <c r="D1041" s="31">
        <f t="shared" ref="D1041:D1046" si="97">COUNTIFS($F$978:$F$1029,$B1041,$J$978:$J$1029,"SI")</f>
        <v>2</v>
      </c>
      <c r="E1041" s="31">
        <f t="shared" ref="E1041:E1046" si="98">COUNTIFS($F$978:$F$1029,$B1041)</f>
        <v>11</v>
      </c>
      <c r="F1041" s="94">
        <f t="shared" ref="F1041:F1048" si="99">IFERROR(D1041/E1041,0)</f>
        <v>0.18181818181818182</v>
      </c>
      <c r="G1041" s="31">
        <f t="shared" ref="G1041:G1046" si="100">COUNTIFS($F$978:$F$1029,$B1041,$K$978:$K$1029,"SI")</f>
        <v>2</v>
      </c>
      <c r="H1041" s="31">
        <f t="shared" ref="H1041:H1046" si="101">COUNTIFS($F$978:$F$1029,$B1041)</f>
        <v>11</v>
      </c>
      <c r="I1041" s="94">
        <f t="shared" ref="I1041:I1046" si="102">IFERROR(G1041/H1041,0)</f>
        <v>0.18181818181818182</v>
      </c>
      <c r="J1041" s="120">
        <f t="shared" ref="J1041:J1046" si="103">F1041*I1041</f>
        <v>3.3057851239669422E-2</v>
      </c>
    </row>
    <row r="1042" spans="2:13" x14ac:dyDescent="0.25">
      <c r="B1042" s="149" t="s">
        <v>1189</v>
      </c>
      <c r="C1042" s="150"/>
      <c r="D1042" s="31">
        <f t="shared" si="97"/>
        <v>1</v>
      </c>
      <c r="E1042" s="31">
        <f t="shared" si="98"/>
        <v>6</v>
      </c>
      <c r="F1042" s="94">
        <f t="shared" si="99"/>
        <v>0.16666666666666666</v>
      </c>
      <c r="G1042" s="31">
        <f t="shared" si="100"/>
        <v>1</v>
      </c>
      <c r="H1042" s="31">
        <f t="shared" si="101"/>
        <v>6</v>
      </c>
      <c r="I1042" s="94">
        <f t="shared" si="102"/>
        <v>0.16666666666666666</v>
      </c>
      <c r="J1042" s="120">
        <f t="shared" si="103"/>
        <v>2.7777777777777776E-2</v>
      </c>
      <c r="L1042" s="24"/>
      <c r="M1042" s="6" t="s">
        <v>1252</v>
      </c>
    </row>
    <row r="1043" spans="2:13" x14ac:dyDescent="0.25">
      <c r="B1043" s="149" t="s">
        <v>1193</v>
      </c>
      <c r="C1043" s="150"/>
      <c r="D1043" s="31">
        <f t="shared" si="97"/>
        <v>6</v>
      </c>
      <c r="E1043" s="31">
        <f t="shared" si="98"/>
        <v>8</v>
      </c>
      <c r="F1043" s="94">
        <f t="shared" si="99"/>
        <v>0.75</v>
      </c>
      <c r="G1043" s="31">
        <f t="shared" si="100"/>
        <v>2</v>
      </c>
      <c r="H1043" s="31">
        <f t="shared" si="101"/>
        <v>8</v>
      </c>
      <c r="I1043" s="94">
        <f t="shared" si="102"/>
        <v>0.25</v>
      </c>
      <c r="J1043" s="120">
        <f t="shared" si="103"/>
        <v>0.1875</v>
      </c>
      <c r="L1043" s="25"/>
      <c r="M1043" s="6" t="s">
        <v>1253</v>
      </c>
    </row>
    <row r="1044" spans="2:13" x14ac:dyDescent="0.25">
      <c r="B1044" s="149" t="s">
        <v>1197</v>
      </c>
      <c r="C1044" s="150"/>
      <c r="D1044" s="31">
        <f t="shared" si="97"/>
        <v>5</v>
      </c>
      <c r="E1044" s="31">
        <f t="shared" si="98"/>
        <v>10</v>
      </c>
      <c r="F1044" s="94">
        <f t="shared" si="99"/>
        <v>0.5</v>
      </c>
      <c r="G1044" s="31">
        <f t="shared" si="100"/>
        <v>4</v>
      </c>
      <c r="H1044" s="31">
        <f t="shared" si="101"/>
        <v>10</v>
      </c>
      <c r="I1044" s="94">
        <f t="shared" si="102"/>
        <v>0.4</v>
      </c>
      <c r="J1044" s="120">
        <f t="shared" si="103"/>
        <v>0.2</v>
      </c>
      <c r="L1044" s="26"/>
      <c r="M1044" s="6" t="s">
        <v>1254</v>
      </c>
    </row>
    <row r="1045" spans="2:13" x14ac:dyDescent="0.25">
      <c r="B1045" s="149" t="s">
        <v>1198</v>
      </c>
      <c r="C1045" s="150"/>
      <c r="D1045" s="31">
        <f t="shared" si="97"/>
        <v>7</v>
      </c>
      <c r="E1045" s="31">
        <f t="shared" si="98"/>
        <v>11</v>
      </c>
      <c r="F1045" s="94">
        <f t="shared" si="99"/>
        <v>0.63636363636363635</v>
      </c>
      <c r="G1045" s="31">
        <f t="shared" si="100"/>
        <v>5</v>
      </c>
      <c r="H1045" s="31">
        <f t="shared" si="101"/>
        <v>11</v>
      </c>
      <c r="I1045" s="94">
        <f t="shared" si="102"/>
        <v>0.45454545454545453</v>
      </c>
      <c r="J1045" s="120">
        <f t="shared" si="103"/>
        <v>0.28925619834710742</v>
      </c>
    </row>
    <row r="1046" spans="2:13" x14ac:dyDescent="0.25">
      <c r="B1046" s="149" t="s">
        <v>1199</v>
      </c>
      <c r="C1046" s="150"/>
      <c r="D1046" s="31">
        <f t="shared" si="97"/>
        <v>2</v>
      </c>
      <c r="E1046" s="31">
        <f t="shared" si="98"/>
        <v>6</v>
      </c>
      <c r="F1046" s="94">
        <f t="shared" si="99"/>
        <v>0.33333333333333331</v>
      </c>
      <c r="G1046" s="31">
        <f t="shared" si="100"/>
        <v>1</v>
      </c>
      <c r="H1046" s="31">
        <f t="shared" si="101"/>
        <v>6</v>
      </c>
      <c r="I1046" s="94">
        <f t="shared" si="102"/>
        <v>0.16666666666666666</v>
      </c>
      <c r="J1046" s="120">
        <f t="shared" si="103"/>
        <v>5.5555555555555552E-2</v>
      </c>
    </row>
    <row r="1047" spans="2:13" x14ac:dyDescent="0.25">
      <c r="J1047" s="119"/>
    </row>
    <row r="1048" spans="2:13" x14ac:dyDescent="0.25">
      <c r="C1048" s="6" t="s">
        <v>1213</v>
      </c>
      <c r="D1048" s="140">
        <f>SUM(D1041:D1047)</f>
        <v>23</v>
      </c>
      <c r="E1048" s="140">
        <f>SUM(E1041:E1047)</f>
        <v>52</v>
      </c>
      <c r="F1048" s="94">
        <f t="shared" si="99"/>
        <v>0.44230769230769229</v>
      </c>
      <c r="G1048" s="140">
        <f>SUM(G1041:G1047)</f>
        <v>15</v>
      </c>
      <c r="H1048" s="140">
        <f>SUM(H1041:H1047)</f>
        <v>52</v>
      </c>
      <c r="I1048" s="94">
        <f>IFERROR(G1048/H1048,0)</f>
        <v>0.28846153846153844</v>
      </c>
      <c r="J1048" s="121">
        <f>F1048*I1048</f>
        <v>0.12758875739644968</v>
      </c>
    </row>
    <row r="1050" spans="2:13" x14ac:dyDescent="0.25">
      <c r="B1050" s="23" t="s">
        <v>1225</v>
      </c>
    </row>
    <row r="1051" spans="2:13" ht="12.75" thickBot="1" x14ac:dyDescent="0.3"/>
    <row r="1052" spans="2:13" ht="12.75" thickBot="1" x14ac:dyDescent="0.3">
      <c r="D1052" s="176" t="s">
        <v>1261</v>
      </c>
      <c r="E1052" s="177"/>
      <c r="F1052" s="178"/>
      <c r="G1052" s="173" t="s">
        <v>1262</v>
      </c>
      <c r="H1052" s="174"/>
      <c r="I1052" s="175"/>
    </row>
    <row r="1053" spans="2:13" ht="36" x14ac:dyDescent="0.25">
      <c r="B1053" s="167" t="s">
        <v>1217</v>
      </c>
      <c r="C1053" s="168"/>
      <c r="D1053" s="103" t="s">
        <v>1248</v>
      </c>
      <c r="E1053" s="103" t="s">
        <v>1247</v>
      </c>
      <c r="F1053" s="104" t="s">
        <v>1228</v>
      </c>
      <c r="G1053" s="84" t="s">
        <v>1260</v>
      </c>
      <c r="H1053" s="84" t="s">
        <v>1247</v>
      </c>
      <c r="I1053" s="22" t="s">
        <v>1256</v>
      </c>
      <c r="J1053" s="118" t="s">
        <v>1300</v>
      </c>
      <c r="L1053" s="23" t="s">
        <v>1251</v>
      </c>
    </row>
    <row r="1054" spans="2:13" x14ac:dyDescent="0.25">
      <c r="B1054" s="171" t="s">
        <v>1218</v>
      </c>
      <c r="C1054" s="172"/>
      <c r="D1054" s="31">
        <f>COUNTIFS($I$978:$I$1029,$B1054,$J$978:$J$1029,"SI")</f>
        <v>2</v>
      </c>
      <c r="E1054" s="31">
        <f>COUNTIFS($I$978:$I$1029,$B1054)</f>
        <v>7</v>
      </c>
      <c r="F1054" s="94">
        <f>IFERROR(D1054/E1054,0)</f>
        <v>0.2857142857142857</v>
      </c>
      <c r="G1054" s="31">
        <f>COUNTIFS($I$978:$I$1029,$B1054,$K$978:$K$1029,"SI")</f>
        <v>4</v>
      </c>
      <c r="H1054" s="31">
        <f>COUNTIFS($I$978:$I$1029,$B1054)</f>
        <v>7</v>
      </c>
      <c r="I1054" s="94">
        <f>IFERROR(G1054/H1054,0)</f>
        <v>0.5714285714285714</v>
      </c>
      <c r="J1054" s="120">
        <f>F1054*I1054</f>
        <v>0.16326530612244897</v>
      </c>
    </row>
    <row r="1055" spans="2:13" x14ac:dyDescent="0.25">
      <c r="B1055" s="171" t="s">
        <v>1219</v>
      </c>
      <c r="C1055" s="172"/>
      <c r="D1055" s="31">
        <f t="shared" ref="D1055:D1063" si="104">COUNTIFS($I$978:$I$1029,$B1055,$J$978:$J$1029,"SI")</f>
        <v>3</v>
      </c>
      <c r="E1055" s="31">
        <f t="shared" ref="E1055:E1063" si="105">COUNTIFS($I$978:$I$1029,$B1055)</f>
        <v>5</v>
      </c>
      <c r="F1055" s="94">
        <f t="shared" ref="F1055:F1063" si="106">IFERROR(D1055/E1055,0)</f>
        <v>0.6</v>
      </c>
      <c r="G1055" s="31">
        <f t="shared" ref="G1055:G1063" si="107">COUNTIFS($I$978:$I$1029,$B1055,$K$978:$K$1029,"SI")</f>
        <v>1</v>
      </c>
      <c r="H1055" s="31">
        <f t="shared" ref="H1055:H1063" si="108">COUNTIFS($I$978:$I$1029,$B1055)</f>
        <v>5</v>
      </c>
      <c r="I1055" s="94">
        <f t="shared" ref="I1055:I1063" si="109">IFERROR(G1055/H1055,0)</f>
        <v>0.2</v>
      </c>
      <c r="J1055" s="120">
        <f t="shared" ref="J1055:J1063" si="110">F1055*I1055</f>
        <v>0.12</v>
      </c>
      <c r="L1055" s="24"/>
      <c r="M1055" s="6" t="s">
        <v>1252</v>
      </c>
    </row>
    <row r="1056" spans="2:13" x14ac:dyDescent="0.25">
      <c r="B1056" s="171" t="s">
        <v>980</v>
      </c>
      <c r="C1056" s="172"/>
      <c r="D1056" s="31">
        <f t="shared" si="104"/>
        <v>1</v>
      </c>
      <c r="E1056" s="31">
        <f t="shared" si="105"/>
        <v>3</v>
      </c>
      <c r="F1056" s="94">
        <f t="shared" si="106"/>
        <v>0.33333333333333331</v>
      </c>
      <c r="G1056" s="31">
        <f t="shared" si="107"/>
        <v>1</v>
      </c>
      <c r="H1056" s="31">
        <f t="shared" si="108"/>
        <v>3</v>
      </c>
      <c r="I1056" s="94">
        <f t="shared" si="109"/>
        <v>0.33333333333333331</v>
      </c>
      <c r="J1056" s="120">
        <f t="shared" si="110"/>
        <v>0.1111111111111111</v>
      </c>
      <c r="L1056" s="25"/>
      <c r="M1056" s="6" t="s">
        <v>1253</v>
      </c>
    </row>
    <row r="1057" spans="2:13" x14ac:dyDescent="0.25">
      <c r="B1057" s="171" t="s">
        <v>1220</v>
      </c>
      <c r="C1057" s="172"/>
      <c r="D1057" s="31">
        <f t="shared" si="104"/>
        <v>2</v>
      </c>
      <c r="E1057" s="31">
        <f t="shared" si="105"/>
        <v>4</v>
      </c>
      <c r="F1057" s="94">
        <f t="shared" si="106"/>
        <v>0.5</v>
      </c>
      <c r="G1057" s="31">
        <f t="shared" si="107"/>
        <v>0</v>
      </c>
      <c r="H1057" s="31">
        <f t="shared" si="108"/>
        <v>4</v>
      </c>
      <c r="I1057" s="94">
        <f t="shared" si="109"/>
        <v>0</v>
      </c>
      <c r="J1057" s="120">
        <f t="shared" si="110"/>
        <v>0</v>
      </c>
      <c r="L1057" s="26"/>
      <c r="M1057" s="6" t="s">
        <v>1254</v>
      </c>
    </row>
    <row r="1058" spans="2:13" x14ac:dyDescent="0.25">
      <c r="B1058" s="171" t="s">
        <v>976</v>
      </c>
      <c r="C1058" s="172"/>
      <c r="D1058" s="31">
        <f t="shared" si="104"/>
        <v>6</v>
      </c>
      <c r="E1058" s="31">
        <f t="shared" si="105"/>
        <v>8</v>
      </c>
      <c r="F1058" s="94">
        <f t="shared" si="106"/>
        <v>0.75</v>
      </c>
      <c r="G1058" s="31">
        <f t="shared" si="107"/>
        <v>2</v>
      </c>
      <c r="H1058" s="31">
        <f t="shared" si="108"/>
        <v>8</v>
      </c>
      <c r="I1058" s="94">
        <f t="shared" si="109"/>
        <v>0.25</v>
      </c>
      <c r="J1058" s="120">
        <f t="shared" si="110"/>
        <v>0.1875</v>
      </c>
    </row>
    <row r="1059" spans="2:13" x14ac:dyDescent="0.25">
      <c r="B1059" s="171" t="s">
        <v>1221</v>
      </c>
      <c r="C1059" s="172"/>
      <c r="D1059" s="31">
        <f t="shared" si="104"/>
        <v>3</v>
      </c>
      <c r="E1059" s="31">
        <f t="shared" si="105"/>
        <v>6</v>
      </c>
      <c r="F1059" s="94">
        <f t="shared" si="106"/>
        <v>0.5</v>
      </c>
      <c r="G1059" s="31">
        <f t="shared" si="107"/>
        <v>1</v>
      </c>
      <c r="H1059" s="31">
        <f t="shared" si="108"/>
        <v>6</v>
      </c>
      <c r="I1059" s="94">
        <f t="shared" si="109"/>
        <v>0.16666666666666666</v>
      </c>
      <c r="J1059" s="120">
        <f t="shared" si="110"/>
        <v>8.3333333333333329E-2</v>
      </c>
    </row>
    <row r="1060" spans="2:13" x14ac:dyDescent="0.25">
      <c r="B1060" s="171" t="s">
        <v>1222</v>
      </c>
      <c r="C1060" s="172"/>
      <c r="D1060" s="31">
        <f t="shared" si="104"/>
        <v>2</v>
      </c>
      <c r="E1060" s="31">
        <f t="shared" si="105"/>
        <v>8</v>
      </c>
      <c r="F1060" s="94">
        <f t="shared" si="106"/>
        <v>0.25</v>
      </c>
      <c r="G1060" s="31">
        <f t="shared" si="107"/>
        <v>1</v>
      </c>
      <c r="H1060" s="31">
        <f t="shared" si="108"/>
        <v>8</v>
      </c>
      <c r="I1060" s="94">
        <f t="shared" si="109"/>
        <v>0.125</v>
      </c>
      <c r="J1060" s="120">
        <f t="shared" si="110"/>
        <v>3.125E-2</v>
      </c>
    </row>
    <row r="1061" spans="2:13" x14ac:dyDescent="0.25">
      <c r="B1061" s="171" t="s">
        <v>1223</v>
      </c>
      <c r="C1061" s="172"/>
      <c r="D1061" s="31">
        <f t="shared" si="104"/>
        <v>2</v>
      </c>
      <c r="E1061" s="31">
        <f t="shared" si="105"/>
        <v>6</v>
      </c>
      <c r="F1061" s="94">
        <f t="shared" si="106"/>
        <v>0.33333333333333331</v>
      </c>
      <c r="G1061" s="31">
        <f t="shared" si="107"/>
        <v>3</v>
      </c>
      <c r="H1061" s="31">
        <f t="shared" si="108"/>
        <v>6</v>
      </c>
      <c r="I1061" s="94">
        <f t="shared" si="109"/>
        <v>0.5</v>
      </c>
      <c r="J1061" s="120">
        <f t="shared" si="110"/>
        <v>0.16666666666666666</v>
      </c>
    </row>
    <row r="1062" spans="2:13" x14ac:dyDescent="0.25">
      <c r="B1062" s="171" t="s">
        <v>1224</v>
      </c>
      <c r="C1062" s="172"/>
      <c r="D1062" s="31">
        <f t="shared" si="104"/>
        <v>0</v>
      </c>
      <c r="E1062" s="31">
        <f t="shared" si="105"/>
        <v>3</v>
      </c>
      <c r="F1062" s="94">
        <f t="shared" si="106"/>
        <v>0</v>
      </c>
      <c r="G1062" s="31">
        <f t="shared" si="107"/>
        <v>2</v>
      </c>
      <c r="H1062" s="31">
        <f t="shared" si="108"/>
        <v>3</v>
      </c>
      <c r="I1062" s="94">
        <f t="shared" si="109"/>
        <v>0.66666666666666663</v>
      </c>
      <c r="J1062" s="120">
        <f t="shared" si="110"/>
        <v>0</v>
      </c>
    </row>
    <row r="1063" spans="2:13" x14ac:dyDescent="0.25">
      <c r="B1063" s="171" t="s">
        <v>1195</v>
      </c>
      <c r="C1063" s="172"/>
      <c r="D1063" s="31">
        <f t="shared" si="104"/>
        <v>2</v>
      </c>
      <c r="E1063" s="31">
        <f t="shared" si="105"/>
        <v>2</v>
      </c>
      <c r="F1063" s="94">
        <f t="shared" si="106"/>
        <v>1</v>
      </c>
      <c r="G1063" s="31">
        <f t="shared" si="107"/>
        <v>0</v>
      </c>
      <c r="H1063" s="31">
        <f t="shared" si="108"/>
        <v>2</v>
      </c>
      <c r="I1063" s="94">
        <f t="shared" si="109"/>
        <v>0</v>
      </c>
      <c r="J1063" s="120">
        <f t="shared" si="110"/>
        <v>0</v>
      </c>
    </row>
    <row r="1065" spans="2:13" x14ac:dyDescent="0.25">
      <c r="C1065" s="6" t="s">
        <v>1213</v>
      </c>
      <c r="D1065" s="140">
        <f>SUM(D1054:D1063)</f>
        <v>23</v>
      </c>
      <c r="E1065" s="140">
        <f>SUM(E1054:E1063)</f>
        <v>52</v>
      </c>
      <c r="F1065" s="94">
        <f>IFERROR(D1065/E1065,0)</f>
        <v>0.44230769230769229</v>
      </c>
      <c r="G1065" s="140">
        <f>SUM(G1054:G1063)</f>
        <v>15</v>
      </c>
      <c r="H1065" s="140">
        <f>SUM(H1054:H1063)</f>
        <v>52</v>
      </c>
      <c r="I1065" s="94">
        <f>IFERROR(G1065/H1065,0)</f>
        <v>0.28846153846153844</v>
      </c>
      <c r="J1065" s="121">
        <f>F1065*I1065</f>
        <v>0.12758875739644968</v>
      </c>
    </row>
    <row r="1067" spans="2:13" x14ac:dyDescent="0.25">
      <c r="B1067" s="23" t="s">
        <v>1249</v>
      </c>
    </row>
    <row r="1068" spans="2:13" ht="12.75" thickBot="1" x14ac:dyDescent="0.3"/>
    <row r="1069" spans="2:13" ht="12.75" thickBot="1" x14ac:dyDescent="0.3">
      <c r="D1069" s="176" t="s">
        <v>1261</v>
      </c>
      <c r="E1069" s="177"/>
      <c r="F1069" s="178"/>
      <c r="G1069" s="173" t="s">
        <v>1262</v>
      </c>
      <c r="H1069" s="174"/>
      <c r="I1069" s="175"/>
    </row>
    <row r="1070" spans="2:13" ht="36" x14ac:dyDescent="0.25">
      <c r="B1070" s="167" t="s">
        <v>1250</v>
      </c>
      <c r="C1070" s="168"/>
      <c r="D1070" s="103" t="s">
        <v>1248</v>
      </c>
      <c r="E1070" s="103" t="s">
        <v>1247</v>
      </c>
      <c r="F1070" s="104" t="s">
        <v>1228</v>
      </c>
      <c r="G1070" s="84" t="s">
        <v>1260</v>
      </c>
      <c r="H1070" s="84" t="s">
        <v>1247</v>
      </c>
      <c r="I1070" s="22" t="s">
        <v>1256</v>
      </c>
      <c r="J1070" s="118" t="s">
        <v>1300</v>
      </c>
      <c r="L1070" s="23" t="s">
        <v>1251</v>
      </c>
    </row>
    <row r="1071" spans="2:13" x14ac:dyDescent="0.25">
      <c r="B1071" s="171" t="s">
        <v>1236</v>
      </c>
      <c r="C1071" s="172"/>
      <c r="D1071" s="31">
        <f>COUNTIFS($H$978:$H$1029,$B1071,$J$978:$J$1029,"SI")</f>
        <v>0</v>
      </c>
      <c r="E1071" s="31">
        <f>COUNTIFS($H$978:$H$1029,$B1071)</f>
        <v>5</v>
      </c>
      <c r="F1071" s="94">
        <f>IFERROR(D1071/E1071,0)</f>
        <v>0</v>
      </c>
      <c r="G1071" s="31">
        <f>COUNTIFS($H$978:$H$1029,$B1071,$K$978:$K$1029,"SI")</f>
        <v>1</v>
      </c>
      <c r="H1071" s="31">
        <f>COUNTIFS($H$978:$H$1029,$B1071)</f>
        <v>5</v>
      </c>
      <c r="I1071" s="94">
        <f>IFERROR(G1071/H1071,0)</f>
        <v>0.2</v>
      </c>
      <c r="J1071" s="120">
        <f>F1071*I1071</f>
        <v>0</v>
      </c>
    </row>
    <row r="1072" spans="2:13" x14ac:dyDescent="0.25">
      <c r="B1072" s="171" t="s">
        <v>1237</v>
      </c>
      <c r="C1072" s="172"/>
      <c r="D1072" s="31">
        <f t="shared" ref="D1072:D1079" si="111">COUNTIFS($H$978:$H$1029,$B1072,$J$978:$J$1029,"SI")</f>
        <v>5</v>
      </c>
      <c r="E1072" s="31">
        <f t="shared" ref="E1072:E1079" si="112">COUNTIFS($H$978:$H$1029,$B1072)</f>
        <v>7</v>
      </c>
      <c r="F1072" s="94">
        <f t="shared" ref="F1072:F1081" si="113">IFERROR(D1072/E1072,0)</f>
        <v>0.7142857142857143</v>
      </c>
      <c r="G1072" s="31">
        <f t="shared" ref="G1072:G1079" si="114">COUNTIFS($H$978:$H$1029,$B1072,$K$978:$K$1029,"SI")</f>
        <v>4</v>
      </c>
      <c r="H1072" s="31">
        <f t="shared" ref="H1072:H1079" si="115">COUNTIFS($H$978:$H$1029,$B1072)</f>
        <v>7</v>
      </c>
      <c r="I1072" s="94">
        <f t="shared" ref="I1072:I1079" si="116">IFERROR(G1072/H1072,0)</f>
        <v>0.5714285714285714</v>
      </c>
      <c r="J1072" s="120">
        <f t="shared" ref="J1072:J1078" si="117">F1072*I1072</f>
        <v>0.40816326530612246</v>
      </c>
      <c r="L1072" s="24"/>
      <c r="M1072" s="6" t="s">
        <v>1252</v>
      </c>
    </row>
    <row r="1073" spans="2:13" x14ac:dyDescent="0.25">
      <c r="B1073" s="171" t="s">
        <v>1238</v>
      </c>
      <c r="C1073" s="172"/>
      <c r="D1073" s="31">
        <f t="shared" si="111"/>
        <v>1</v>
      </c>
      <c r="E1073" s="31">
        <f t="shared" si="112"/>
        <v>3</v>
      </c>
      <c r="F1073" s="94">
        <f t="shared" si="113"/>
        <v>0.33333333333333331</v>
      </c>
      <c r="G1073" s="31">
        <f t="shared" si="114"/>
        <v>0</v>
      </c>
      <c r="H1073" s="31">
        <f t="shared" si="115"/>
        <v>3</v>
      </c>
      <c r="I1073" s="94">
        <f t="shared" si="116"/>
        <v>0</v>
      </c>
      <c r="J1073" s="120">
        <f t="shared" si="117"/>
        <v>0</v>
      </c>
      <c r="L1073" s="25"/>
      <c r="M1073" s="6" t="s">
        <v>1253</v>
      </c>
    </row>
    <row r="1074" spans="2:13" x14ac:dyDescent="0.25">
      <c r="B1074" s="171" t="s">
        <v>1239</v>
      </c>
      <c r="C1074" s="172"/>
      <c r="D1074" s="31">
        <f t="shared" si="111"/>
        <v>3</v>
      </c>
      <c r="E1074" s="31">
        <f t="shared" si="112"/>
        <v>5</v>
      </c>
      <c r="F1074" s="94">
        <f t="shared" si="113"/>
        <v>0.6</v>
      </c>
      <c r="G1074" s="31">
        <f t="shared" si="114"/>
        <v>2</v>
      </c>
      <c r="H1074" s="31">
        <f t="shared" si="115"/>
        <v>5</v>
      </c>
      <c r="I1074" s="94">
        <f t="shared" si="116"/>
        <v>0.4</v>
      </c>
      <c r="J1074" s="120">
        <f t="shared" si="117"/>
        <v>0.24</v>
      </c>
      <c r="L1074" s="26"/>
      <c r="M1074" s="6" t="s">
        <v>1254</v>
      </c>
    </row>
    <row r="1075" spans="2:13" x14ac:dyDescent="0.25">
      <c r="B1075" s="171" t="s">
        <v>1240</v>
      </c>
      <c r="C1075" s="172"/>
      <c r="D1075" s="31">
        <f t="shared" si="111"/>
        <v>2</v>
      </c>
      <c r="E1075" s="31">
        <f t="shared" si="112"/>
        <v>8</v>
      </c>
      <c r="F1075" s="94">
        <f t="shared" si="113"/>
        <v>0.25</v>
      </c>
      <c r="G1075" s="31">
        <f t="shared" si="114"/>
        <v>2</v>
      </c>
      <c r="H1075" s="31">
        <f t="shared" si="115"/>
        <v>8</v>
      </c>
      <c r="I1075" s="94">
        <f t="shared" si="116"/>
        <v>0.25</v>
      </c>
      <c r="J1075" s="120">
        <f t="shared" si="117"/>
        <v>6.25E-2</v>
      </c>
    </row>
    <row r="1076" spans="2:13" x14ac:dyDescent="0.25">
      <c r="B1076" s="171" t="s">
        <v>1241</v>
      </c>
      <c r="C1076" s="172"/>
      <c r="D1076" s="31">
        <f t="shared" si="111"/>
        <v>4</v>
      </c>
      <c r="E1076" s="31">
        <f t="shared" si="112"/>
        <v>5</v>
      </c>
      <c r="F1076" s="94">
        <f t="shared" si="113"/>
        <v>0.8</v>
      </c>
      <c r="G1076" s="31">
        <f t="shared" si="114"/>
        <v>1</v>
      </c>
      <c r="H1076" s="31">
        <f t="shared" si="115"/>
        <v>5</v>
      </c>
      <c r="I1076" s="94">
        <f t="shared" si="116"/>
        <v>0.2</v>
      </c>
      <c r="J1076" s="120">
        <f t="shared" si="117"/>
        <v>0.16000000000000003</v>
      </c>
    </row>
    <row r="1077" spans="2:13" x14ac:dyDescent="0.25">
      <c r="B1077" s="171" t="s">
        <v>1242</v>
      </c>
      <c r="C1077" s="172"/>
      <c r="D1077" s="31">
        <f t="shared" si="111"/>
        <v>0</v>
      </c>
      <c r="E1077" s="31">
        <f t="shared" si="112"/>
        <v>4</v>
      </c>
      <c r="F1077" s="94">
        <f t="shared" si="113"/>
        <v>0</v>
      </c>
      <c r="G1077" s="31">
        <f t="shared" si="114"/>
        <v>1</v>
      </c>
      <c r="H1077" s="31">
        <f t="shared" si="115"/>
        <v>4</v>
      </c>
      <c r="I1077" s="94">
        <f t="shared" si="116"/>
        <v>0.25</v>
      </c>
      <c r="J1077" s="120">
        <f t="shared" si="117"/>
        <v>0</v>
      </c>
    </row>
    <row r="1078" spans="2:13" x14ac:dyDescent="0.25">
      <c r="B1078" s="171" t="s">
        <v>1243</v>
      </c>
      <c r="C1078" s="172"/>
      <c r="D1078" s="31">
        <f t="shared" si="111"/>
        <v>3</v>
      </c>
      <c r="E1078" s="31">
        <f t="shared" si="112"/>
        <v>8</v>
      </c>
      <c r="F1078" s="94">
        <f t="shared" si="113"/>
        <v>0.375</v>
      </c>
      <c r="G1078" s="31">
        <f t="shared" si="114"/>
        <v>3</v>
      </c>
      <c r="H1078" s="31">
        <f t="shared" si="115"/>
        <v>8</v>
      </c>
      <c r="I1078" s="94">
        <f t="shared" si="116"/>
        <v>0.375</v>
      </c>
      <c r="J1078" s="120">
        <f t="shared" si="117"/>
        <v>0.140625</v>
      </c>
    </row>
    <row r="1079" spans="2:13" x14ac:dyDescent="0.25">
      <c r="B1079" s="171" t="s">
        <v>1244</v>
      </c>
      <c r="C1079" s="172"/>
      <c r="D1079" s="31">
        <f t="shared" si="111"/>
        <v>5</v>
      </c>
      <c r="E1079" s="31">
        <f t="shared" si="112"/>
        <v>7</v>
      </c>
      <c r="F1079" s="94">
        <f t="shared" si="113"/>
        <v>0.7142857142857143</v>
      </c>
      <c r="G1079" s="31">
        <f t="shared" si="114"/>
        <v>1</v>
      </c>
      <c r="H1079" s="31">
        <f t="shared" si="115"/>
        <v>7</v>
      </c>
      <c r="I1079" s="94">
        <f t="shared" si="116"/>
        <v>0.14285714285714285</v>
      </c>
      <c r="J1079" s="120">
        <f>F1079*I1079</f>
        <v>0.10204081632653061</v>
      </c>
    </row>
    <row r="1080" spans="2:13" x14ac:dyDescent="0.25">
      <c r="J1080" s="141"/>
    </row>
    <row r="1081" spans="2:13" x14ac:dyDescent="0.25">
      <c r="C1081" s="6" t="s">
        <v>1213</v>
      </c>
      <c r="D1081" s="140">
        <f>SUM(D1071:D1080)</f>
        <v>23</v>
      </c>
      <c r="E1081" s="140">
        <f>SUM(E1071:E1080)</f>
        <v>52</v>
      </c>
      <c r="F1081" s="94">
        <f t="shared" si="113"/>
        <v>0.44230769230769229</v>
      </c>
      <c r="G1081" s="140">
        <f>SUM(G1071:G1080)</f>
        <v>15</v>
      </c>
      <c r="H1081" s="140">
        <f>SUM(H1071:H1080)</f>
        <v>52</v>
      </c>
      <c r="I1081" s="94">
        <f>IFERROR(G1081/H1081,0)</f>
        <v>0.28846153846153844</v>
      </c>
      <c r="J1081" s="121">
        <f>F1081*I1081</f>
        <v>0.12758875739644968</v>
      </c>
    </row>
    <row r="1083" spans="2:13" x14ac:dyDescent="0.25">
      <c r="B1083" s="15" t="s">
        <v>1263</v>
      </c>
    </row>
    <row r="1084" spans="2:13" ht="12.75" thickBot="1" x14ac:dyDescent="0.3"/>
    <row r="1085" spans="2:13" x14ac:dyDescent="0.25">
      <c r="B1085" s="8"/>
      <c r="C1085" s="9"/>
      <c r="D1085" s="9"/>
      <c r="E1085" s="9"/>
      <c r="F1085" s="9"/>
      <c r="G1085" s="9"/>
      <c r="H1085" s="10"/>
    </row>
    <row r="1086" spans="2:13" ht="15.75" customHeight="1" thickBot="1" x14ac:dyDescent="0.3">
      <c r="B1086" s="160" t="s">
        <v>1264</v>
      </c>
      <c r="C1086" s="161"/>
      <c r="D1086" s="158" t="s">
        <v>1265</v>
      </c>
      <c r="E1086" s="158"/>
      <c r="F1086" s="158"/>
      <c r="G1086" s="158"/>
      <c r="H1086" s="154"/>
    </row>
    <row r="1087" spans="2:13" x14ac:dyDescent="0.25">
      <c r="B1087" s="160"/>
      <c r="C1087" s="161"/>
      <c r="D1087" s="157" t="s">
        <v>1266</v>
      </c>
      <c r="E1087" s="157"/>
      <c r="F1087" s="157"/>
      <c r="G1087" s="157"/>
      <c r="H1087" s="154"/>
    </row>
    <row r="1088" spans="2:13" ht="12.75" thickBot="1" x14ac:dyDescent="0.3">
      <c r="B1088" s="11"/>
      <c r="C1088" s="12"/>
      <c r="D1088" s="12"/>
      <c r="E1088" s="12"/>
      <c r="F1088" s="12"/>
      <c r="G1088" s="12"/>
      <c r="H1088" s="13"/>
    </row>
    <row r="1090" spans="2:11" x14ac:dyDescent="0.25">
      <c r="B1090" s="23" t="s">
        <v>1167</v>
      </c>
    </row>
    <row r="1092" spans="2:11" ht="36" x14ac:dyDescent="0.25">
      <c r="B1092" s="91" t="s">
        <v>1203</v>
      </c>
      <c r="C1092" s="167" t="s">
        <v>1181</v>
      </c>
      <c r="D1092" s="168"/>
      <c r="E1092" s="90" t="s">
        <v>984</v>
      </c>
      <c r="F1092" s="90" t="s">
        <v>961</v>
      </c>
      <c r="G1092" s="90" t="s">
        <v>1270</v>
      </c>
      <c r="H1092" s="90" t="s">
        <v>1205</v>
      </c>
      <c r="I1092" s="90" t="s">
        <v>1206</v>
      </c>
      <c r="J1092" s="90" t="s">
        <v>1268</v>
      </c>
      <c r="K1092" s="22" t="s">
        <v>1269</v>
      </c>
    </row>
    <row r="1093" spans="2:11" x14ac:dyDescent="0.25">
      <c r="B1093" s="17">
        <v>30402</v>
      </c>
      <c r="C1093" s="51" t="s">
        <v>1185</v>
      </c>
      <c r="D1093" s="88"/>
      <c r="E1093" s="56">
        <v>43334</v>
      </c>
      <c r="F1093" s="93" t="s">
        <v>1220</v>
      </c>
      <c r="G1093" s="93" t="s">
        <v>935</v>
      </c>
      <c r="H1093" s="31">
        <v>20000</v>
      </c>
      <c r="I1093" s="31">
        <v>14200</v>
      </c>
      <c r="J1093" s="31">
        <v>91</v>
      </c>
      <c r="K1093" s="106">
        <v>900</v>
      </c>
    </row>
    <row r="1094" spans="2:11" x14ac:dyDescent="0.25">
      <c r="B1094" s="17">
        <v>30268</v>
      </c>
      <c r="C1094" s="51" t="s">
        <v>1198</v>
      </c>
      <c r="D1094" s="88"/>
      <c r="E1094" s="56">
        <v>43149</v>
      </c>
      <c r="F1094" s="93" t="s">
        <v>1221</v>
      </c>
      <c r="G1094" s="93" t="s">
        <v>934</v>
      </c>
      <c r="H1094" s="31">
        <v>1000</v>
      </c>
      <c r="I1094" s="31">
        <v>910</v>
      </c>
      <c r="J1094" s="31">
        <v>99</v>
      </c>
      <c r="K1094" s="106">
        <v>120</v>
      </c>
    </row>
    <row r="1095" spans="2:11" x14ac:dyDescent="0.25">
      <c r="B1095" s="17">
        <v>30394</v>
      </c>
      <c r="C1095" s="51" t="s">
        <v>1185</v>
      </c>
      <c r="D1095" s="88"/>
      <c r="E1095" s="56">
        <v>43122</v>
      </c>
      <c r="F1095" s="93" t="s">
        <v>1218</v>
      </c>
      <c r="G1095" s="93" t="s">
        <v>933</v>
      </c>
      <c r="H1095" s="31">
        <v>30000</v>
      </c>
      <c r="I1095" s="31">
        <v>27000</v>
      </c>
      <c r="J1095" s="31">
        <v>55</v>
      </c>
      <c r="K1095" s="106">
        <v>1100</v>
      </c>
    </row>
    <row r="1096" spans="2:11" x14ac:dyDescent="0.25">
      <c r="B1096" s="17">
        <v>30018</v>
      </c>
      <c r="C1096" s="51" t="s">
        <v>1199</v>
      </c>
      <c r="D1096" s="88"/>
      <c r="E1096" s="56">
        <v>43135</v>
      </c>
      <c r="F1096" s="93" t="s">
        <v>976</v>
      </c>
      <c r="G1096" s="93" t="s">
        <v>936</v>
      </c>
      <c r="H1096" s="31">
        <v>10000</v>
      </c>
      <c r="I1096" s="31">
        <v>5900</v>
      </c>
      <c r="J1096" s="31">
        <v>51</v>
      </c>
      <c r="K1096" s="106">
        <v>500</v>
      </c>
    </row>
    <row r="1097" spans="2:11" x14ac:dyDescent="0.25">
      <c r="B1097" s="17">
        <v>30239</v>
      </c>
      <c r="C1097" s="51" t="s">
        <v>1185</v>
      </c>
      <c r="D1097" s="88"/>
      <c r="E1097" s="56">
        <v>43222</v>
      </c>
      <c r="F1097" s="93" t="s">
        <v>1224</v>
      </c>
      <c r="G1097" s="93" t="s">
        <v>933</v>
      </c>
      <c r="H1097" s="31">
        <v>20000</v>
      </c>
      <c r="I1097" s="31">
        <v>10000</v>
      </c>
      <c r="J1097" s="31">
        <v>94</v>
      </c>
      <c r="K1097" s="106">
        <v>900</v>
      </c>
    </row>
    <row r="1098" spans="2:11" x14ac:dyDescent="0.25">
      <c r="B1098" s="17">
        <v>30194</v>
      </c>
      <c r="C1098" s="51" t="s">
        <v>1198</v>
      </c>
      <c r="D1098" s="88"/>
      <c r="E1098" s="56">
        <v>43252</v>
      </c>
      <c r="F1098" s="93" t="s">
        <v>1222</v>
      </c>
      <c r="G1098" s="93" t="s">
        <v>937</v>
      </c>
      <c r="H1098" s="31">
        <v>20000</v>
      </c>
      <c r="I1098" s="31">
        <v>18800</v>
      </c>
      <c r="J1098" s="31">
        <v>93</v>
      </c>
      <c r="K1098" s="106">
        <v>900</v>
      </c>
    </row>
    <row r="1099" spans="2:11" x14ac:dyDescent="0.25">
      <c r="B1099" s="17">
        <v>30236</v>
      </c>
      <c r="C1099" s="51" t="s">
        <v>1197</v>
      </c>
      <c r="D1099" s="88"/>
      <c r="E1099" s="56">
        <v>43287</v>
      </c>
      <c r="F1099" s="93" t="s">
        <v>1222</v>
      </c>
      <c r="G1099" s="93" t="s">
        <v>933</v>
      </c>
      <c r="H1099" s="31">
        <v>8000</v>
      </c>
      <c r="I1099" s="31">
        <v>6960</v>
      </c>
      <c r="J1099" s="31">
        <v>77</v>
      </c>
      <c r="K1099" s="106">
        <v>560</v>
      </c>
    </row>
    <row r="1100" spans="2:11" x14ac:dyDescent="0.25">
      <c r="B1100" s="17">
        <v>30429</v>
      </c>
      <c r="C1100" s="51" t="s">
        <v>1185</v>
      </c>
      <c r="D1100" s="88"/>
      <c r="E1100" s="56">
        <v>43106</v>
      </c>
      <c r="F1100" s="93" t="s">
        <v>1220</v>
      </c>
      <c r="G1100" s="93" t="s">
        <v>933</v>
      </c>
      <c r="H1100" s="31">
        <v>1000</v>
      </c>
      <c r="I1100" s="31">
        <v>970</v>
      </c>
      <c r="J1100" s="31">
        <v>76</v>
      </c>
      <c r="K1100" s="106">
        <v>120</v>
      </c>
    </row>
    <row r="1101" spans="2:11" x14ac:dyDescent="0.25">
      <c r="B1101" s="17">
        <v>30628</v>
      </c>
      <c r="C1101" s="51" t="s">
        <v>1197</v>
      </c>
      <c r="D1101" s="88"/>
      <c r="E1101" s="56">
        <v>43324</v>
      </c>
      <c r="F1101" s="93" t="s">
        <v>1222</v>
      </c>
      <c r="G1101" s="93" t="s">
        <v>934</v>
      </c>
      <c r="H1101" s="31">
        <v>30000</v>
      </c>
      <c r="I1101" s="31">
        <v>22800</v>
      </c>
      <c r="J1101" s="31">
        <v>77</v>
      </c>
      <c r="K1101" s="106">
        <v>1100</v>
      </c>
    </row>
    <row r="1102" spans="2:11" x14ac:dyDescent="0.25">
      <c r="B1102" s="17">
        <v>30181</v>
      </c>
      <c r="C1102" s="51" t="s">
        <v>1193</v>
      </c>
      <c r="D1102" s="88"/>
      <c r="E1102" s="56">
        <v>43124</v>
      </c>
      <c r="F1102" s="93" t="s">
        <v>1195</v>
      </c>
      <c r="G1102" s="93" t="s">
        <v>933</v>
      </c>
      <c r="H1102" s="31">
        <v>15000</v>
      </c>
      <c r="I1102" s="31">
        <v>10350</v>
      </c>
      <c r="J1102" s="31">
        <v>70</v>
      </c>
      <c r="K1102" s="106">
        <v>650</v>
      </c>
    </row>
    <row r="1103" spans="2:11" x14ac:dyDescent="0.25">
      <c r="B1103" s="17">
        <v>30762</v>
      </c>
      <c r="C1103" s="51" t="s">
        <v>1193</v>
      </c>
      <c r="D1103" s="88"/>
      <c r="E1103" s="56">
        <v>43136</v>
      </c>
      <c r="F1103" s="93" t="s">
        <v>1223</v>
      </c>
      <c r="G1103" s="93" t="s">
        <v>933</v>
      </c>
      <c r="H1103" s="31">
        <v>1000</v>
      </c>
      <c r="I1103" s="31">
        <v>990</v>
      </c>
      <c r="J1103" s="31">
        <v>85</v>
      </c>
      <c r="K1103" s="106">
        <v>120</v>
      </c>
    </row>
    <row r="1104" spans="2:11" x14ac:dyDescent="0.25">
      <c r="B1104" s="17">
        <v>30208</v>
      </c>
      <c r="C1104" s="51" t="s">
        <v>1199</v>
      </c>
      <c r="D1104" s="88"/>
      <c r="E1104" s="56">
        <v>43323</v>
      </c>
      <c r="F1104" s="93" t="s">
        <v>1195</v>
      </c>
      <c r="G1104" s="93" t="s">
        <v>934</v>
      </c>
      <c r="H1104" s="31">
        <v>30000</v>
      </c>
      <c r="I1104" s="31">
        <v>25500</v>
      </c>
      <c r="J1104" s="31">
        <v>53</v>
      </c>
      <c r="K1104" s="106">
        <v>1100</v>
      </c>
    </row>
    <row r="1105" spans="2:11" x14ac:dyDescent="0.25">
      <c r="B1105" s="17">
        <v>30503</v>
      </c>
      <c r="C1105" s="51" t="s">
        <v>1193</v>
      </c>
      <c r="D1105" s="88"/>
      <c r="E1105" s="56">
        <v>43264</v>
      </c>
      <c r="F1105" s="93" t="s">
        <v>1219</v>
      </c>
      <c r="G1105" s="93" t="s">
        <v>933</v>
      </c>
      <c r="H1105" s="31">
        <v>2000</v>
      </c>
      <c r="I1105" s="31">
        <v>1400</v>
      </c>
      <c r="J1105" s="31">
        <v>85</v>
      </c>
      <c r="K1105" s="106">
        <v>150</v>
      </c>
    </row>
    <row r="1106" spans="2:11" x14ac:dyDescent="0.25">
      <c r="B1106" s="17">
        <v>30497</v>
      </c>
      <c r="C1106" s="51" t="s">
        <v>1189</v>
      </c>
      <c r="D1106" s="88"/>
      <c r="E1106" s="56">
        <v>43292</v>
      </c>
      <c r="F1106" s="93" t="s">
        <v>1195</v>
      </c>
      <c r="G1106" s="93" t="s">
        <v>933</v>
      </c>
      <c r="H1106" s="31">
        <v>7000</v>
      </c>
      <c r="I1106" s="31">
        <v>4270</v>
      </c>
      <c r="J1106" s="31">
        <v>57</v>
      </c>
      <c r="K1106" s="106">
        <v>380</v>
      </c>
    </row>
    <row r="1107" spans="2:11" x14ac:dyDescent="0.25">
      <c r="B1107" s="17">
        <v>30292</v>
      </c>
      <c r="C1107" s="51" t="s">
        <v>1198</v>
      </c>
      <c r="D1107" s="88"/>
      <c r="E1107" s="56">
        <v>43203</v>
      </c>
      <c r="F1107" s="93" t="s">
        <v>1195</v>
      </c>
      <c r="G1107" s="93" t="s">
        <v>935</v>
      </c>
      <c r="H1107" s="31">
        <v>30000</v>
      </c>
      <c r="I1107" s="31">
        <v>24300</v>
      </c>
      <c r="J1107" s="31">
        <v>81</v>
      </c>
      <c r="K1107" s="106">
        <v>1100</v>
      </c>
    </row>
    <row r="1108" spans="2:11" x14ac:dyDescent="0.25">
      <c r="B1108" s="17">
        <v>30620</v>
      </c>
      <c r="C1108" s="51" t="s">
        <v>1189</v>
      </c>
      <c r="D1108" s="88"/>
      <c r="E1108" s="56">
        <v>43270</v>
      </c>
      <c r="F1108" s="93" t="s">
        <v>1195</v>
      </c>
      <c r="G1108" s="93" t="s">
        <v>936</v>
      </c>
      <c r="H1108" s="31">
        <v>8000</v>
      </c>
      <c r="I1108" s="31">
        <v>5360</v>
      </c>
      <c r="J1108" s="31">
        <v>53</v>
      </c>
      <c r="K1108" s="106">
        <v>560</v>
      </c>
    </row>
    <row r="1109" spans="2:11" x14ac:dyDescent="0.25">
      <c r="B1109" s="17">
        <v>30397</v>
      </c>
      <c r="C1109" s="51" t="s">
        <v>1193</v>
      </c>
      <c r="D1109" s="88"/>
      <c r="E1109" s="56">
        <v>43298</v>
      </c>
      <c r="F1109" s="93" t="s">
        <v>1224</v>
      </c>
      <c r="G1109" s="93" t="s">
        <v>934</v>
      </c>
      <c r="H1109" s="31">
        <v>10000</v>
      </c>
      <c r="I1109" s="31">
        <v>6300</v>
      </c>
      <c r="J1109" s="31">
        <v>74</v>
      </c>
      <c r="K1109" s="106">
        <v>500</v>
      </c>
    </row>
    <row r="1110" spans="2:11" x14ac:dyDescent="0.25">
      <c r="B1110" s="17">
        <v>30628</v>
      </c>
      <c r="C1110" s="51" t="s">
        <v>1193</v>
      </c>
      <c r="D1110" s="88"/>
      <c r="E1110" s="56">
        <v>43116</v>
      </c>
      <c r="F1110" s="93" t="s">
        <v>976</v>
      </c>
      <c r="G1110" s="93" t="s">
        <v>934</v>
      </c>
      <c r="H1110" s="31">
        <v>3000</v>
      </c>
      <c r="I1110" s="31">
        <v>2490</v>
      </c>
      <c r="J1110" s="31">
        <v>76</v>
      </c>
      <c r="K1110" s="106">
        <v>250</v>
      </c>
    </row>
    <row r="1111" spans="2:11" x14ac:dyDescent="0.25">
      <c r="B1111" s="17">
        <v>30039</v>
      </c>
      <c r="C1111" s="51" t="s">
        <v>1185</v>
      </c>
      <c r="D1111" s="88"/>
      <c r="E1111" s="56">
        <v>43225</v>
      </c>
      <c r="F1111" s="93" t="s">
        <v>1221</v>
      </c>
      <c r="G1111" s="93" t="s">
        <v>936</v>
      </c>
      <c r="H1111" s="31">
        <v>7000</v>
      </c>
      <c r="I1111" s="31">
        <v>4900</v>
      </c>
      <c r="J1111" s="31">
        <v>74</v>
      </c>
      <c r="K1111" s="106">
        <v>380</v>
      </c>
    </row>
    <row r="1112" spans="2:11" x14ac:dyDescent="0.25">
      <c r="B1112" s="17">
        <v>30001</v>
      </c>
      <c r="C1112" s="51" t="s">
        <v>1185</v>
      </c>
      <c r="D1112" s="88"/>
      <c r="E1112" s="56">
        <v>43304</v>
      </c>
      <c r="F1112" s="93" t="s">
        <v>1224</v>
      </c>
      <c r="G1112" s="93" t="s">
        <v>935</v>
      </c>
      <c r="H1112" s="31">
        <v>7000</v>
      </c>
      <c r="I1112" s="31">
        <v>4970</v>
      </c>
      <c r="J1112" s="31">
        <v>81</v>
      </c>
      <c r="K1112" s="106">
        <v>380</v>
      </c>
    </row>
    <row r="1113" spans="2:11" x14ac:dyDescent="0.25">
      <c r="B1113" s="17">
        <v>30855</v>
      </c>
      <c r="C1113" s="51" t="s">
        <v>1197</v>
      </c>
      <c r="D1113" s="88"/>
      <c r="E1113" s="56">
        <v>43172</v>
      </c>
      <c r="F1113" s="93" t="s">
        <v>1218</v>
      </c>
      <c r="G1113" s="93" t="s">
        <v>935</v>
      </c>
      <c r="H1113" s="31">
        <v>8000</v>
      </c>
      <c r="I1113" s="31">
        <v>6080</v>
      </c>
      <c r="J1113" s="31">
        <v>53</v>
      </c>
      <c r="K1113" s="106">
        <v>560</v>
      </c>
    </row>
    <row r="1114" spans="2:11" x14ac:dyDescent="0.25">
      <c r="B1114" s="17">
        <v>30479</v>
      </c>
      <c r="C1114" s="51" t="s">
        <v>1189</v>
      </c>
      <c r="D1114" s="88"/>
      <c r="E1114" s="56">
        <v>43241</v>
      </c>
      <c r="F1114" s="93" t="s">
        <v>1224</v>
      </c>
      <c r="G1114" s="93" t="s">
        <v>933</v>
      </c>
      <c r="H1114" s="31">
        <v>30000</v>
      </c>
      <c r="I1114" s="31">
        <v>25200</v>
      </c>
      <c r="J1114" s="31">
        <v>65</v>
      </c>
      <c r="K1114" s="106">
        <v>1100</v>
      </c>
    </row>
    <row r="1115" spans="2:11" x14ac:dyDescent="0.25">
      <c r="B1115" s="17">
        <v>30134</v>
      </c>
      <c r="C1115" s="51" t="s">
        <v>1199</v>
      </c>
      <c r="D1115" s="88"/>
      <c r="E1115" s="56">
        <v>43146</v>
      </c>
      <c r="F1115" s="93" t="s">
        <v>1224</v>
      </c>
      <c r="G1115" s="93" t="s">
        <v>934</v>
      </c>
      <c r="H1115" s="31">
        <v>30000</v>
      </c>
      <c r="I1115" s="31">
        <v>20700</v>
      </c>
      <c r="J1115" s="31">
        <v>96</v>
      </c>
      <c r="K1115" s="106">
        <v>1100</v>
      </c>
    </row>
    <row r="1116" spans="2:11" x14ac:dyDescent="0.25">
      <c r="B1116" s="17">
        <v>30720</v>
      </c>
      <c r="C1116" s="51" t="s">
        <v>1199</v>
      </c>
      <c r="D1116" s="88"/>
      <c r="E1116" s="56">
        <v>43128</v>
      </c>
      <c r="F1116" s="93" t="s">
        <v>1218</v>
      </c>
      <c r="G1116" s="93" t="s">
        <v>937</v>
      </c>
      <c r="H1116" s="31">
        <v>10000</v>
      </c>
      <c r="I1116" s="31">
        <v>6200</v>
      </c>
      <c r="J1116" s="31">
        <v>95</v>
      </c>
      <c r="K1116" s="106">
        <v>500</v>
      </c>
    </row>
    <row r="1117" spans="2:11" x14ac:dyDescent="0.25">
      <c r="B1117" s="17">
        <v>30644</v>
      </c>
      <c r="C1117" s="51" t="s">
        <v>1198</v>
      </c>
      <c r="D1117" s="88"/>
      <c r="E1117" s="56">
        <v>43152</v>
      </c>
      <c r="F1117" s="93" t="s">
        <v>1221</v>
      </c>
      <c r="G1117" s="93" t="s">
        <v>932</v>
      </c>
      <c r="H1117" s="31">
        <v>7000</v>
      </c>
      <c r="I1117" s="31">
        <v>5460</v>
      </c>
      <c r="J1117" s="31">
        <v>95</v>
      </c>
      <c r="K1117" s="106">
        <v>380</v>
      </c>
    </row>
    <row r="1118" spans="2:11" x14ac:dyDescent="0.25">
      <c r="B1118" s="17">
        <v>30340</v>
      </c>
      <c r="C1118" s="51" t="s">
        <v>1198</v>
      </c>
      <c r="D1118" s="88"/>
      <c r="E1118" s="56">
        <v>43150</v>
      </c>
      <c r="F1118" s="93" t="s">
        <v>1224</v>
      </c>
      <c r="G1118" s="93" t="s">
        <v>933</v>
      </c>
      <c r="H1118" s="31">
        <v>7000</v>
      </c>
      <c r="I1118" s="31">
        <v>3710</v>
      </c>
      <c r="J1118" s="31">
        <v>52</v>
      </c>
      <c r="K1118" s="106">
        <v>380</v>
      </c>
    </row>
    <row r="1119" spans="2:11" x14ac:dyDescent="0.25">
      <c r="B1119" s="17">
        <v>30507</v>
      </c>
      <c r="C1119" s="51" t="s">
        <v>1189</v>
      </c>
      <c r="D1119" s="88"/>
      <c r="E1119" s="56">
        <v>43150</v>
      </c>
      <c r="F1119" s="93" t="s">
        <v>1222</v>
      </c>
      <c r="G1119" s="93" t="s">
        <v>933</v>
      </c>
      <c r="H1119" s="31">
        <v>5000</v>
      </c>
      <c r="I1119" s="31">
        <v>4550</v>
      </c>
      <c r="J1119" s="31">
        <v>91</v>
      </c>
      <c r="K1119" s="106">
        <v>350</v>
      </c>
    </row>
    <row r="1120" spans="2:11" x14ac:dyDescent="0.25">
      <c r="B1120" s="17">
        <v>30376</v>
      </c>
      <c r="C1120" s="51" t="s">
        <v>1193</v>
      </c>
      <c r="D1120" s="88"/>
      <c r="E1120" s="56">
        <v>43288</v>
      </c>
      <c r="F1120" s="93" t="s">
        <v>1219</v>
      </c>
      <c r="G1120" s="93" t="s">
        <v>932</v>
      </c>
      <c r="H1120" s="31">
        <v>5000</v>
      </c>
      <c r="I1120" s="31">
        <v>3900</v>
      </c>
      <c r="J1120" s="31">
        <v>91</v>
      </c>
      <c r="K1120" s="106">
        <v>350</v>
      </c>
    </row>
    <row r="1121" spans="2:11" x14ac:dyDescent="0.25">
      <c r="B1121" s="17">
        <v>30485</v>
      </c>
      <c r="C1121" s="51" t="s">
        <v>1189</v>
      </c>
      <c r="D1121" s="88"/>
      <c r="E1121" s="56">
        <v>43152</v>
      </c>
      <c r="F1121" s="93" t="s">
        <v>980</v>
      </c>
      <c r="G1121" s="93" t="s">
        <v>933</v>
      </c>
      <c r="H1121" s="31">
        <v>20000</v>
      </c>
      <c r="I1121" s="31">
        <v>14200</v>
      </c>
      <c r="J1121" s="31">
        <v>65</v>
      </c>
      <c r="K1121" s="106">
        <v>900</v>
      </c>
    </row>
    <row r="1122" spans="2:11" x14ac:dyDescent="0.25">
      <c r="B1122" s="17">
        <v>30178</v>
      </c>
      <c r="C1122" s="51" t="s">
        <v>1189</v>
      </c>
      <c r="D1122" s="88"/>
      <c r="E1122" s="56">
        <v>43235</v>
      </c>
      <c r="F1122" s="93" t="s">
        <v>980</v>
      </c>
      <c r="G1122" s="93" t="s">
        <v>936</v>
      </c>
      <c r="H1122" s="31">
        <v>5000</v>
      </c>
      <c r="I1122" s="31">
        <v>3850</v>
      </c>
      <c r="J1122" s="31">
        <v>74</v>
      </c>
      <c r="K1122" s="106">
        <v>350</v>
      </c>
    </row>
    <row r="1123" spans="2:11" x14ac:dyDescent="0.25">
      <c r="B1123" s="17">
        <v>30800</v>
      </c>
      <c r="C1123" s="51" t="s">
        <v>1197</v>
      </c>
      <c r="D1123" s="88"/>
      <c r="E1123" s="56">
        <v>43281</v>
      </c>
      <c r="F1123" s="93" t="s">
        <v>1195</v>
      </c>
      <c r="G1123" s="93" t="s">
        <v>933</v>
      </c>
      <c r="H1123" s="31">
        <v>7000</v>
      </c>
      <c r="I1123" s="31">
        <v>6860</v>
      </c>
      <c r="J1123" s="31">
        <v>85</v>
      </c>
      <c r="K1123" s="106">
        <v>380</v>
      </c>
    </row>
    <row r="1124" spans="2:11" x14ac:dyDescent="0.25">
      <c r="B1124" s="17">
        <v>30282</v>
      </c>
      <c r="C1124" s="51" t="s">
        <v>1189</v>
      </c>
      <c r="D1124" s="88"/>
      <c r="E1124" s="56">
        <v>43205</v>
      </c>
      <c r="F1124" s="93" t="s">
        <v>1218</v>
      </c>
      <c r="G1124" s="93" t="s">
        <v>936</v>
      </c>
      <c r="H1124" s="31">
        <v>20000</v>
      </c>
      <c r="I1124" s="31">
        <v>19600</v>
      </c>
      <c r="J1124" s="31">
        <v>60</v>
      </c>
      <c r="K1124" s="106">
        <v>900</v>
      </c>
    </row>
    <row r="1125" spans="2:11" x14ac:dyDescent="0.25">
      <c r="B1125" s="17">
        <v>30283</v>
      </c>
      <c r="C1125" s="51" t="s">
        <v>1197</v>
      </c>
      <c r="D1125" s="88"/>
      <c r="E1125" s="56">
        <v>43299</v>
      </c>
      <c r="F1125" s="93" t="s">
        <v>1220</v>
      </c>
      <c r="G1125" s="93" t="s">
        <v>933</v>
      </c>
      <c r="H1125" s="31">
        <v>10000</v>
      </c>
      <c r="I1125" s="31">
        <v>8200</v>
      </c>
      <c r="J1125" s="31">
        <v>61</v>
      </c>
      <c r="K1125" s="106">
        <v>500</v>
      </c>
    </row>
    <row r="1126" spans="2:11" x14ac:dyDescent="0.25">
      <c r="B1126" s="17">
        <v>30706</v>
      </c>
      <c r="C1126" s="51" t="s">
        <v>1185</v>
      </c>
      <c r="D1126" s="88"/>
      <c r="E1126" s="56">
        <v>43202</v>
      </c>
      <c r="F1126" s="93" t="s">
        <v>1221</v>
      </c>
      <c r="G1126" s="93" t="s">
        <v>932</v>
      </c>
      <c r="H1126" s="31">
        <v>1000</v>
      </c>
      <c r="I1126" s="31">
        <v>650</v>
      </c>
      <c r="J1126" s="31">
        <v>75</v>
      </c>
      <c r="K1126" s="106">
        <v>120</v>
      </c>
    </row>
    <row r="1127" spans="2:11" x14ac:dyDescent="0.25">
      <c r="B1127" s="17">
        <v>30152</v>
      </c>
      <c r="C1127" s="51" t="s">
        <v>1199</v>
      </c>
      <c r="D1127" s="88"/>
      <c r="E1127" s="56">
        <v>43320</v>
      </c>
      <c r="F1127" s="93" t="s">
        <v>980</v>
      </c>
      <c r="G1127" s="93" t="s">
        <v>936</v>
      </c>
      <c r="H1127" s="31">
        <v>5000</v>
      </c>
      <c r="I1127" s="31">
        <v>4300</v>
      </c>
      <c r="J1127" s="31">
        <v>87</v>
      </c>
      <c r="K1127" s="106">
        <v>350</v>
      </c>
    </row>
    <row r="1128" spans="2:11" x14ac:dyDescent="0.25">
      <c r="B1128" s="17">
        <v>30820</v>
      </c>
      <c r="C1128" s="51" t="s">
        <v>1199</v>
      </c>
      <c r="D1128" s="88"/>
      <c r="E1128" s="56">
        <v>43259</v>
      </c>
      <c r="F1128" s="93" t="s">
        <v>980</v>
      </c>
      <c r="G1128" s="93" t="s">
        <v>935</v>
      </c>
      <c r="H1128" s="31">
        <v>10000</v>
      </c>
      <c r="I1128" s="31">
        <v>9400</v>
      </c>
      <c r="J1128" s="31">
        <v>85</v>
      </c>
      <c r="K1128" s="106">
        <v>500</v>
      </c>
    </row>
    <row r="1129" spans="2:11" x14ac:dyDescent="0.25">
      <c r="B1129" s="17">
        <v>30287</v>
      </c>
      <c r="C1129" s="51" t="s">
        <v>1185</v>
      </c>
      <c r="D1129" s="88"/>
      <c r="E1129" s="56">
        <v>43171</v>
      </c>
      <c r="F1129" s="93" t="s">
        <v>976</v>
      </c>
      <c r="G1129" s="93" t="s">
        <v>932</v>
      </c>
      <c r="H1129" s="31">
        <v>10000</v>
      </c>
      <c r="I1129" s="31">
        <v>5800</v>
      </c>
      <c r="J1129" s="31">
        <v>59</v>
      </c>
      <c r="K1129" s="106">
        <v>500</v>
      </c>
    </row>
    <row r="1130" spans="2:11" x14ac:dyDescent="0.25">
      <c r="B1130" s="17">
        <v>30023</v>
      </c>
      <c r="C1130" s="51" t="s">
        <v>1189</v>
      </c>
      <c r="D1130" s="88"/>
      <c r="E1130" s="56">
        <v>43286</v>
      </c>
      <c r="F1130" s="93" t="s">
        <v>1223</v>
      </c>
      <c r="G1130" s="93" t="s">
        <v>936</v>
      </c>
      <c r="H1130" s="31">
        <v>1000</v>
      </c>
      <c r="I1130" s="31">
        <v>960</v>
      </c>
      <c r="J1130" s="31">
        <v>80</v>
      </c>
      <c r="K1130" s="106">
        <v>120</v>
      </c>
    </row>
    <row r="1131" spans="2:11" x14ac:dyDescent="0.25">
      <c r="B1131" s="17">
        <v>30684</v>
      </c>
      <c r="C1131" s="51" t="s">
        <v>1199</v>
      </c>
      <c r="D1131" s="88"/>
      <c r="E1131" s="56">
        <v>43312</v>
      </c>
      <c r="F1131" s="93" t="s">
        <v>1223</v>
      </c>
      <c r="G1131" s="93" t="s">
        <v>937</v>
      </c>
      <c r="H1131" s="31">
        <v>15000</v>
      </c>
      <c r="I1131" s="31">
        <v>13800</v>
      </c>
      <c r="J1131" s="31">
        <v>53</v>
      </c>
      <c r="K1131" s="106">
        <v>650</v>
      </c>
    </row>
    <row r="1132" spans="2:11" x14ac:dyDescent="0.25">
      <c r="B1132" s="17">
        <v>30630</v>
      </c>
      <c r="C1132" s="51" t="s">
        <v>1197</v>
      </c>
      <c r="D1132" s="88"/>
      <c r="E1132" s="56">
        <v>43216</v>
      </c>
      <c r="F1132" s="93" t="s">
        <v>1222</v>
      </c>
      <c r="G1132" s="93" t="s">
        <v>934</v>
      </c>
      <c r="H1132" s="31">
        <v>20000</v>
      </c>
      <c r="I1132" s="31">
        <v>11000</v>
      </c>
      <c r="J1132" s="31">
        <v>99</v>
      </c>
      <c r="K1132" s="106">
        <v>900</v>
      </c>
    </row>
    <row r="1133" spans="2:11" x14ac:dyDescent="0.25">
      <c r="B1133" s="17">
        <v>30284</v>
      </c>
      <c r="C1133" s="51" t="s">
        <v>1185</v>
      </c>
      <c r="D1133" s="88"/>
      <c r="E1133" s="56">
        <v>43173</v>
      </c>
      <c r="F1133" s="93" t="s">
        <v>1222</v>
      </c>
      <c r="G1133" s="93" t="s">
        <v>936</v>
      </c>
      <c r="H1133" s="31">
        <v>7000</v>
      </c>
      <c r="I1133" s="31">
        <v>4900</v>
      </c>
      <c r="J1133" s="31">
        <v>51</v>
      </c>
      <c r="K1133" s="106">
        <v>380</v>
      </c>
    </row>
    <row r="1134" spans="2:11" x14ac:dyDescent="0.25">
      <c r="B1134" s="17">
        <v>30390</v>
      </c>
      <c r="C1134" s="51" t="s">
        <v>1198</v>
      </c>
      <c r="D1134" s="88"/>
      <c r="E1134" s="56">
        <v>43178</v>
      </c>
      <c r="F1134" s="93" t="s">
        <v>1195</v>
      </c>
      <c r="G1134" s="93" t="s">
        <v>937</v>
      </c>
      <c r="H1134" s="31">
        <v>1000</v>
      </c>
      <c r="I1134" s="31">
        <v>830</v>
      </c>
      <c r="J1134" s="31">
        <v>99</v>
      </c>
      <c r="K1134" s="106">
        <v>120</v>
      </c>
    </row>
    <row r="1135" spans="2:11" x14ac:dyDescent="0.25">
      <c r="B1135" s="17">
        <v>30421</v>
      </c>
      <c r="C1135" s="51" t="s">
        <v>1189</v>
      </c>
      <c r="D1135" s="88"/>
      <c r="E1135" s="56">
        <v>43120</v>
      </c>
      <c r="F1135" s="93" t="s">
        <v>1221</v>
      </c>
      <c r="G1135" s="93" t="s">
        <v>935</v>
      </c>
      <c r="H1135" s="31">
        <v>1000</v>
      </c>
      <c r="I1135" s="31">
        <v>740</v>
      </c>
      <c r="J1135" s="31">
        <v>68</v>
      </c>
      <c r="K1135" s="106">
        <v>120</v>
      </c>
    </row>
    <row r="1136" spans="2:11" x14ac:dyDescent="0.25">
      <c r="B1136" s="17">
        <v>30810</v>
      </c>
      <c r="C1136" s="51" t="s">
        <v>1198</v>
      </c>
      <c r="D1136" s="88"/>
      <c r="E1136" s="56">
        <v>43217</v>
      </c>
      <c r="F1136" s="93" t="s">
        <v>1219</v>
      </c>
      <c r="G1136" s="93" t="s">
        <v>932</v>
      </c>
      <c r="H1136" s="31">
        <v>3000</v>
      </c>
      <c r="I1136" s="31">
        <v>2430</v>
      </c>
      <c r="J1136" s="31">
        <v>88</v>
      </c>
      <c r="K1136" s="106">
        <v>250</v>
      </c>
    </row>
    <row r="1137" spans="2:11" x14ac:dyDescent="0.25">
      <c r="B1137" s="17">
        <v>30096</v>
      </c>
      <c r="C1137" s="51" t="s">
        <v>1197</v>
      </c>
      <c r="D1137" s="88"/>
      <c r="E1137" s="56">
        <v>43122</v>
      </c>
      <c r="F1137" s="93" t="s">
        <v>976</v>
      </c>
      <c r="G1137" s="93" t="s">
        <v>934</v>
      </c>
      <c r="H1137" s="31">
        <v>3000</v>
      </c>
      <c r="I1137" s="31">
        <v>1830</v>
      </c>
      <c r="J1137" s="31">
        <v>68</v>
      </c>
      <c r="K1137" s="106">
        <v>250</v>
      </c>
    </row>
    <row r="1138" spans="2:11" x14ac:dyDescent="0.25">
      <c r="B1138" s="17">
        <v>30600</v>
      </c>
      <c r="C1138" s="51" t="s">
        <v>1197</v>
      </c>
      <c r="D1138" s="88"/>
      <c r="E1138" s="56">
        <v>43148</v>
      </c>
      <c r="F1138" s="93" t="s">
        <v>1195</v>
      </c>
      <c r="G1138" s="93" t="s">
        <v>935</v>
      </c>
      <c r="H1138" s="31">
        <v>5000</v>
      </c>
      <c r="I1138" s="31">
        <v>2850</v>
      </c>
      <c r="J1138" s="31">
        <v>53</v>
      </c>
      <c r="K1138" s="106">
        <v>350</v>
      </c>
    </row>
    <row r="1139" spans="2:11" x14ac:dyDescent="0.25">
      <c r="B1139" s="17">
        <v>30195</v>
      </c>
      <c r="C1139" s="51" t="s">
        <v>1189</v>
      </c>
      <c r="D1139" s="88"/>
      <c r="E1139" s="56">
        <v>43171</v>
      </c>
      <c r="F1139" s="93" t="s">
        <v>1224</v>
      </c>
      <c r="G1139" s="93" t="s">
        <v>934</v>
      </c>
      <c r="H1139" s="31">
        <v>15000</v>
      </c>
      <c r="I1139" s="31">
        <v>13800</v>
      </c>
      <c r="J1139" s="31">
        <v>92</v>
      </c>
      <c r="K1139" s="106">
        <v>650</v>
      </c>
    </row>
    <row r="1140" spans="2:11" x14ac:dyDescent="0.25">
      <c r="B1140" s="17">
        <v>30828</v>
      </c>
      <c r="C1140" s="51" t="s">
        <v>1193</v>
      </c>
      <c r="D1140" s="88"/>
      <c r="E1140" s="56">
        <v>43265</v>
      </c>
      <c r="F1140" s="93" t="s">
        <v>980</v>
      </c>
      <c r="G1140" s="93" t="s">
        <v>933</v>
      </c>
      <c r="H1140" s="31">
        <v>1000</v>
      </c>
      <c r="I1140" s="31">
        <v>860</v>
      </c>
      <c r="J1140" s="31">
        <v>98</v>
      </c>
      <c r="K1140" s="106">
        <v>120</v>
      </c>
    </row>
    <row r="1141" spans="2:11" x14ac:dyDescent="0.25">
      <c r="B1141" s="17">
        <v>30102</v>
      </c>
      <c r="C1141" s="51" t="s">
        <v>1185</v>
      </c>
      <c r="D1141" s="88"/>
      <c r="E1141" s="56">
        <v>43177</v>
      </c>
      <c r="F1141" s="93" t="s">
        <v>1222</v>
      </c>
      <c r="G1141" s="93" t="s">
        <v>933</v>
      </c>
      <c r="H1141" s="31">
        <v>15000</v>
      </c>
      <c r="I1141" s="31">
        <v>12450</v>
      </c>
      <c r="J1141" s="31">
        <v>69</v>
      </c>
      <c r="K1141" s="106">
        <v>650</v>
      </c>
    </row>
    <row r="1142" spans="2:11" x14ac:dyDescent="0.25">
      <c r="B1142" s="17">
        <v>30835</v>
      </c>
      <c r="C1142" s="51" t="s">
        <v>1199</v>
      </c>
      <c r="D1142" s="88"/>
      <c r="E1142" s="56">
        <v>43209</v>
      </c>
      <c r="F1142" s="93" t="s">
        <v>980</v>
      </c>
      <c r="G1142" s="93" t="s">
        <v>935</v>
      </c>
      <c r="H1142" s="31">
        <v>1000</v>
      </c>
      <c r="I1142" s="31">
        <v>600</v>
      </c>
      <c r="J1142" s="31">
        <v>54</v>
      </c>
      <c r="K1142" s="106">
        <v>120</v>
      </c>
    </row>
    <row r="1143" spans="2:11" x14ac:dyDescent="0.25">
      <c r="B1143" s="17">
        <v>30406</v>
      </c>
      <c r="C1143" s="51" t="s">
        <v>1199</v>
      </c>
      <c r="D1143" s="88"/>
      <c r="E1143" s="56">
        <v>43312</v>
      </c>
      <c r="F1143" s="93" t="s">
        <v>1220</v>
      </c>
      <c r="G1143" s="93" t="s">
        <v>937</v>
      </c>
      <c r="H1143" s="31">
        <v>20000</v>
      </c>
      <c r="I1143" s="31">
        <v>12600</v>
      </c>
      <c r="J1143" s="31">
        <v>54</v>
      </c>
      <c r="K1143" s="106">
        <v>900</v>
      </c>
    </row>
    <row r="1144" spans="2:11" x14ac:dyDescent="0.25">
      <c r="B1144" s="17">
        <v>30832</v>
      </c>
      <c r="C1144" s="51" t="s">
        <v>1193</v>
      </c>
      <c r="D1144" s="88"/>
      <c r="E1144" s="56">
        <v>43182</v>
      </c>
      <c r="F1144" s="93" t="s">
        <v>1222</v>
      </c>
      <c r="G1144" s="93" t="s">
        <v>936</v>
      </c>
      <c r="H1144" s="31">
        <v>1000</v>
      </c>
      <c r="I1144" s="31">
        <v>660</v>
      </c>
      <c r="J1144" s="31">
        <v>87</v>
      </c>
      <c r="K1144" s="106">
        <v>120</v>
      </c>
    </row>
    <row r="1145" spans="2:11" x14ac:dyDescent="0.25">
      <c r="B1145" s="17">
        <v>30847</v>
      </c>
      <c r="C1145" s="51" t="s">
        <v>1197</v>
      </c>
      <c r="D1145" s="88"/>
      <c r="E1145" s="56">
        <v>43269</v>
      </c>
      <c r="F1145" s="93" t="s">
        <v>1218</v>
      </c>
      <c r="G1145" s="93" t="s">
        <v>935</v>
      </c>
      <c r="H1145" s="31">
        <v>30000</v>
      </c>
      <c r="I1145" s="31">
        <v>19800</v>
      </c>
      <c r="J1145" s="31">
        <v>77</v>
      </c>
      <c r="K1145" s="106">
        <v>1100</v>
      </c>
    </row>
    <row r="1146" spans="2:11" x14ac:dyDescent="0.25">
      <c r="B1146" s="17">
        <v>30187</v>
      </c>
      <c r="C1146" s="51" t="s">
        <v>1197</v>
      </c>
      <c r="D1146" s="88"/>
      <c r="E1146" s="56">
        <v>43172</v>
      </c>
      <c r="F1146" s="93" t="s">
        <v>976</v>
      </c>
      <c r="G1146" s="93" t="s">
        <v>933</v>
      </c>
      <c r="H1146" s="31">
        <v>10000</v>
      </c>
      <c r="I1146" s="31">
        <v>7900</v>
      </c>
      <c r="J1146" s="31">
        <v>53</v>
      </c>
      <c r="K1146" s="106">
        <v>500</v>
      </c>
    </row>
    <row r="1147" spans="2:11" x14ac:dyDescent="0.25">
      <c r="B1147" s="17">
        <v>30284</v>
      </c>
      <c r="C1147" s="51" t="s">
        <v>1197</v>
      </c>
      <c r="D1147" s="88"/>
      <c r="E1147" s="56">
        <v>43118</v>
      </c>
      <c r="F1147" s="93" t="s">
        <v>1222</v>
      </c>
      <c r="G1147" s="93" t="s">
        <v>935</v>
      </c>
      <c r="H1147" s="31">
        <v>3000</v>
      </c>
      <c r="I1147" s="31">
        <v>1680</v>
      </c>
      <c r="J1147" s="31">
        <v>77</v>
      </c>
      <c r="K1147" s="106">
        <v>250</v>
      </c>
    </row>
    <row r="1148" spans="2:11" x14ac:dyDescent="0.25">
      <c r="B1148" s="17">
        <v>30611</v>
      </c>
      <c r="C1148" s="51" t="s">
        <v>1189</v>
      </c>
      <c r="D1148" s="88"/>
      <c r="E1148" s="56">
        <v>43141</v>
      </c>
      <c r="F1148" s="93" t="s">
        <v>980</v>
      </c>
      <c r="G1148" s="93" t="s">
        <v>934</v>
      </c>
      <c r="H1148" s="31">
        <v>7000</v>
      </c>
      <c r="I1148" s="31">
        <v>3570</v>
      </c>
      <c r="J1148" s="31">
        <v>74</v>
      </c>
      <c r="K1148" s="106">
        <v>380</v>
      </c>
    </row>
    <row r="1149" spans="2:11" x14ac:dyDescent="0.25">
      <c r="B1149" s="17">
        <v>30264</v>
      </c>
      <c r="C1149" s="51" t="s">
        <v>1189</v>
      </c>
      <c r="D1149" s="88"/>
      <c r="E1149" s="56">
        <v>43214</v>
      </c>
      <c r="F1149" s="93" t="s">
        <v>1220</v>
      </c>
      <c r="G1149" s="93" t="s">
        <v>934</v>
      </c>
      <c r="H1149" s="31">
        <v>30000</v>
      </c>
      <c r="I1149" s="31">
        <v>28800</v>
      </c>
      <c r="J1149" s="31">
        <v>81</v>
      </c>
      <c r="K1149" s="106">
        <v>1100</v>
      </c>
    </row>
    <row r="1150" spans="2:11" x14ac:dyDescent="0.25">
      <c r="B1150" s="17">
        <v>30403</v>
      </c>
      <c r="C1150" s="51" t="s">
        <v>1193</v>
      </c>
      <c r="D1150" s="88"/>
      <c r="E1150" s="56">
        <v>43236</v>
      </c>
      <c r="F1150" s="93" t="s">
        <v>980</v>
      </c>
      <c r="G1150" s="93" t="s">
        <v>937</v>
      </c>
      <c r="H1150" s="31">
        <v>8000</v>
      </c>
      <c r="I1150" s="31">
        <v>7360</v>
      </c>
      <c r="J1150" s="31">
        <v>75</v>
      </c>
      <c r="K1150" s="106">
        <v>560</v>
      </c>
    </row>
    <row r="1151" spans="2:11" x14ac:dyDescent="0.25">
      <c r="B1151" s="17">
        <v>30211</v>
      </c>
      <c r="C1151" s="51" t="s">
        <v>1198</v>
      </c>
      <c r="D1151" s="88"/>
      <c r="E1151" s="56">
        <v>43264</v>
      </c>
      <c r="F1151" s="93" t="s">
        <v>1195</v>
      </c>
      <c r="G1151" s="93" t="s">
        <v>933</v>
      </c>
      <c r="H1151" s="31">
        <v>3000</v>
      </c>
      <c r="I1151" s="31">
        <v>1890</v>
      </c>
      <c r="J1151" s="31">
        <v>92</v>
      </c>
      <c r="K1151" s="106">
        <v>250</v>
      </c>
    </row>
    <row r="1152" spans="2:11" x14ac:dyDescent="0.25">
      <c r="B1152" s="17">
        <v>30164</v>
      </c>
      <c r="C1152" s="51" t="s">
        <v>1193</v>
      </c>
      <c r="D1152" s="88"/>
      <c r="E1152" s="56">
        <v>43219</v>
      </c>
      <c r="F1152" s="93" t="s">
        <v>1195</v>
      </c>
      <c r="G1152" s="93" t="s">
        <v>932</v>
      </c>
      <c r="H1152" s="31">
        <v>30000</v>
      </c>
      <c r="I1152" s="31">
        <v>24900</v>
      </c>
      <c r="J1152" s="31">
        <v>73</v>
      </c>
      <c r="K1152" s="106">
        <v>1100</v>
      </c>
    </row>
    <row r="1153" spans="2:11" x14ac:dyDescent="0.25">
      <c r="B1153" s="17">
        <v>30768</v>
      </c>
      <c r="C1153" s="51" t="s">
        <v>1198</v>
      </c>
      <c r="D1153" s="88"/>
      <c r="E1153" s="56">
        <v>43303</v>
      </c>
      <c r="F1153" s="93" t="s">
        <v>1224</v>
      </c>
      <c r="G1153" s="93" t="s">
        <v>936</v>
      </c>
      <c r="H1153" s="31">
        <v>10000</v>
      </c>
      <c r="I1153" s="31">
        <v>6700</v>
      </c>
      <c r="J1153" s="31">
        <v>72</v>
      </c>
      <c r="K1153" s="106">
        <v>500</v>
      </c>
    </row>
    <row r="1154" spans="2:11" x14ac:dyDescent="0.25">
      <c r="B1154" s="17">
        <v>30774</v>
      </c>
      <c r="C1154" s="51" t="s">
        <v>1185</v>
      </c>
      <c r="D1154" s="88"/>
      <c r="E1154" s="56">
        <v>43215</v>
      </c>
      <c r="F1154" s="93" t="s">
        <v>1219</v>
      </c>
      <c r="G1154" s="93" t="s">
        <v>935</v>
      </c>
      <c r="H1154" s="31">
        <v>10000</v>
      </c>
      <c r="I1154" s="31">
        <v>8500</v>
      </c>
      <c r="J1154" s="31">
        <v>82</v>
      </c>
      <c r="K1154" s="106">
        <v>500</v>
      </c>
    </row>
    <row r="1155" spans="2:11" x14ac:dyDescent="0.25">
      <c r="B1155" s="17">
        <v>30181</v>
      </c>
      <c r="C1155" s="51" t="s">
        <v>1189</v>
      </c>
      <c r="D1155" s="88"/>
      <c r="E1155" s="56">
        <v>43144</v>
      </c>
      <c r="F1155" s="93" t="s">
        <v>1224</v>
      </c>
      <c r="G1155" s="93" t="s">
        <v>934</v>
      </c>
      <c r="H1155" s="31">
        <v>7000</v>
      </c>
      <c r="I1155" s="31">
        <v>4130</v>
      </c>
      <c r="J1155" s="31">
        <v>92</v>
      </c>
      <c r="K1155" s="106">
        <v>380</v>
      </c>
    </row>
    <row r="1156" spans="2:11" x14ac:dyDescent="0.25">
      <c r="B1156" s="17">
        <v>30637</v>
      </c>
      <c r="C1156" s="51" t="s">
        <v>1199</v>
      </c>
      <c r="D1156" s="88"/>
      <c r="E1156" s="56">
        <v>43298</v>
      </c>
      <c r="F1156" s="93" t="s">
        <v>1224</v>
      </c>
      <c r="G1156" s="93" t="s">
        <v>937</v>
      </c>
      <c r="H1156" s="31">
        <v>30000</v>
      </c>
      <c r="I1156" s="31">
        <v>23400</v>
      </c>
      <c r="J1156" s="31">
        <v>59</v>
      </c>
      <c r="K1156" s="106">
        <v>1100</v>
      </c>
    </row>
    <row r="1157" spans="2:11" x14ac:dyDescent="0.25">
      <c r="B1157" s="17">
        <v>30508</v>
      </c>
      <c r="C1157" s="51" t="s">
        <v>1185</v>
      </c>
      <c r="D1157" s="88"/>
      <c r="E1157" s="56">
        <v>43201</v>
      </c>
      <c r="F1157" s="93" t="s">
        <v>1223</v>
      </c>
      <c r="G1157" s="93" t="s">
        <v>933</v>
      </c>
      <c r="H1157" s="31">
        <v>8000</v>
      </c>
      <c r="I1157" s="31">
        <v>5520</v>
      </c>
      <c r="J1157" s="31">
        <v>98</v>
      </c>
      <c r="K1157" s="106">
        <v>560</v>
      </c>
    </row>
    <row r="1158" spans="2:11" x14ac:dyDescent="0.25">
      <c r="B1158" s="17">
        <v>30656</v>
      </c>
      <c r="C1158" s="51" t="s">
        <v>1198</v>
      </c>
      <c r="D1158" s="88"/>
      <c r="E1158" s="56">
        <v>43162</v>
      </c>
      <c r="F1158" s="93" t="s">
        <v>1218</v>
      </c>
      <c r="G1158" s="93" t="s">
        <v>933</v>
      </c>
      <c r="H1158" s="31">
        <v>3000</v>
      </c>
      <c r="I1158" s="31">
        <v>1770</v>
      </c>
      <c r="J1158" s="31">
        <v>65</v>
      </c>
      <c r="K1158" s="106">
        <v>250</v>
      </c>
    </row>
    <row r="1159" spans="2:11" x14ac:dyDescent="0.25">
      <c r="B1159" s="17">
        <v>30285</v>
      </c>
      <c r="C1159" s="51" t="s">
        <v>1197</v>
      </c>
      <c r="D1159" s="88"/>
      <c r="E1159" s="56">
        <v>43219</v>
      </c>
      <c r="F1159" s="93" t="s">
        <v>1224</v>
      </c>
      <c r="G1159" s="93" t="s">
        <v>935</v>
      </c>
      <c r="H1159" s="31">
        <v>10000</v>
      </c>
      <c r="I1159" s="31">
        <v>8900</v>
      </c>
      <c r="J1159" s="31">
        <v>100</v>
      </c>
      <c r="K1159" s="106">
        <v>500</v>
      </c>
    </row>
    <row r="1160" spans="2:11" x14ac:dyDescent="0.25">
      <c r="B1160" s="17">
        <v>30404</v>
      </c>
      <c r="C1160" s="51" t="s">
        <v>1185</v>
      </c>
      <c r="D1160" s="88"/>
      <c r="E1160" s="56">
        <v>43217</v>
      </c>
      <c r="F1160" s="93" t="s">
        <v>1218</v>
      </c>
      <c r="G1160" s="93" t="s">
        <v>934</v>
      </c>
      <c r="H1160" s="31">
        <v>20000</v>
      </c>
      <c r="I1160" s="31">
        <v>18800</v>
      </c>
      <c r="J1160" s="31">
        <v>70</v>
      </c>
      <c r="K1160" s="106">
        <v>900</v>
      </c>
    </row>
    <row r="1161" spans="2:11" x14ac:dyDescent="0.25">
      <c r="B1161" s="17">
        <v>30646</v>
      </c>
      <c r="C1161" s="51" t="s">
        <v>1197</v>
      </c>
      <c r="D1161" s="88"/>
      <c r="E1161" s="56">
        <v>43329</v>
      </c>
      <c r="F1161" s="93" t="s">
        <v>980</v>
      </c>
      <c r="G1161" s="93" t="s">
        <v>937</v>
      </c>
      <c r="H1161" s="31">
        <v>7000</v>
      </c>
      <c r="I1161" s="31">
        <v>5110</v>
      </c>
      <c r="J1161" s="31">
        <v>60</v>
      </c>
      <c r="K1161" s="106">
        <v>380</v>
      </c>
    </row>
    <row r="1162" spans="2:11" x14ac:dyDescent="0.25">
      <c r="B1162" s="17">
        <v>30496</v>
      </c>
      <c r="C1162" s="51" t="s">
        <v>1199</v>
      </c>
      <c r="D1162" s="88"/>
      <c r="E1162" s="56">
        <v>43320</v>
      </c>
      <c r="F1162" s="93" t="s">
        <v>1219</v>
      </c>
      <c r="G1162" s="93" t="s">
        <v>935</v>
      </c>
      <c r="H1162" s="31">
        <v>5000</v>
      </c>
      <c r="I1162" s="31">
        <v>4300</v>
      </c>
      <c r="J1162" s="31">
        <v>82</v>
      </c>
      <c r="K1162" s="106">
        <v>350</v>
      </c>
    </row>
    <row r="1163" spans="2:11" x14ac:dyDescent="0.25">
      <c r="B1163" s="17">
        <v>30837</v>
      </c>
      <c r="C1163" s="51" t="s">
        <v>1193</v>
      </c>
      <c r="D1163" s="88"/>
      <c r="E1163" s="56">
        <v>43230</v>
      </c>
      <c r="F1163" s="93" t="s">
        <v>1223</v>
      </c>
      <c r="G1163" s="93" t="s">
        <v>932</v>
      </c>
      <c r="H1163" s="31">
        <v>8000</v>
      </c>
      <c r="I1163" s="31">
        <v>4960</v>
      </c>
      <c r="J1163" s="31">
        <v>91</v>
      </c>
      <c r="K1163" s="106">
        <v>560</v>
      </c>
    </row>
    <row r="1164" spans="2:11" x14ac:dyDescent="0.25">
      <c r="B1164" s="17">
        <v>30576</v>
      </c>
      <c r="C1164" s="51" t="s">
        <v>1189</v>
      </c>
      <c r="D1164" s="88"/>
      <c r="E1164" s="56">
        <v>43198</v>
      </c>
      <c r="F1164" s="93" t="s">
        <v>1224</v>
      </c>
      <c r="G1164" s="93" t="s">
        <v>934</v>
      </c>
      <c r="H1164" s="31">
        <v>10000</v>
      </c>
      <c r="I1164" s="31">
        <v>7400</v>
      </c>
      <c r="J1164" s="31">
        <v>55</v>
      </c>
      <c r="K1164" s="106">
        <v>500</v>
      </c>
    </row>
    <row r="1165" spans="2:11" x14ac:dyDescent="0.25">
      <c r="B1165" s="17">
        <v>30635</v>
      </c>
      <c r="C1165" s="51" t="s">
        <v>1189</v>
      </c>
      <c r="D1165" s="88"/>
      <c r="E1165" s="56">
        <v>43304</v>
      </c>
      <c r="F1165" s="93" t="s">
        <v>980</v>
      </c>
      <c r="G1165" s="93" t="s">
        <v>933</v>
      </c>
      <c r="H1165" s="31">
        <v>30000</v>
      </c>
      <c r="I1165" s="31">
        <v>21600</v>
      </c>
      <c r="J1165" s="31">
        <v>65</v>
      </c>
      <c r="K1165" s="106">
        <v>1100</v>
      </c>
    </row>
    <row r="1166" spans="2:11" x14ac:dyDescent="0.25">
      <c r="B1166" s="17">
        <v>30228</v>
      </c>
      <c r="C1166" s="51" t="s">
        <v>1197</v>
      </c>
      <c r="D1166" s="88"/>
      <c r="E1166" s="56">
        <v>43156</v>
      </c>
      <c r="F1166" s="93" t="s">
        <v>1195</v>
      </c>
      <c r="G1166" s="93" t="s">
        <v>934</v>
      </c>
      <c r="H1166" s="31">
        <v>1000</v>
      </c>
      <c r="I1166" s="31">
        <v>930</v>
      </c>
      <c r="J1166" s="31">
        <v>83</v>
      </c>
      <c r="K1166" s="106">
        <v>120</v>
      </c>
    </row>
    <row r="1167" spans="2:11" x14ac:dyDescent="0.25">
      <c r="B1167" s="17">
        <v>30286</v>
      </c>
      <c r="C1167" s="51" t="s">
        <v>1198</v>
      </c>
      <c r="D1167" s="88"/>
      <c r="E1167" s="56">
        <v>43170</v>
      </c>
      <c r="F1167" s="93" t="s">
        <v>980</v>
      </c>
      <c r="G1167" s="93" t="s">
        <v>932</v>
      </c>
      <c r="H1167" s="31">
        <v>7000</v>
      </c>
      <c r="I1167" s="31">
        <v>4200</v>
      </c>
      <c r="J1167" s="31">
        <v>70</v>
      </c>
      <c r="K1167" s="106">
        <v>380</v>
      </c>
    </row>
    <row r="1168" spans="2:11" x14ac:dyDescent="0.25">
      <c r="B1168" s="17">
        <v>30272</v>
      </c>
      <c r="C1168" s="51" t="s">
        <v>1198</v>
      </c>
      <c r="D1168" s="88"/>
      <c r="E1168" s="56">
        <v>43294</v>
      </c>
      <c r="F1168" s="93" t="s">
        <v>1220</v>
      </c>
      <c r="G1168" s="93" t="s">
        <v>934</v>
      </c>
      <c r="H1168" s="31">
        <v>3000</v>
      </c>
      <c r="I1168" s="31">
        <v>1950</v>
      </c>
      <c r="J1168" s="31">
        <v>66</v>
      </c>
      <c r="K1168" s="106">
        <v>250</v>
      </c>
    </row>
    <row r="1169" spans="2:11" x14ac:dyDescent="0.25">
      <c r="B1169" s="17">
        <v>30650</v>
      </c>
      <c r="C1169" s="51" t="s">
        <v>1197</v>
      </c>
      <c r="D1169" s="88"/>
      <c r="E1169" s="56">
        <v>43236</v>
      </c>
      <c r="F1169" s="93" t="s">
        <v>1222</v>
      </c>
      <c r="G1169" s="93" t="s">
        <v>934</v>
      </c>
      <c r="H1169" s="31">
        <v>10000</v>
      </c>
      <c r="I1169" s="31">
        <v>9300</v>
      </c>
      <c r="J1169" s="31">
        <v>58</v>
      </c>
      <c r="K1169" s="106">
        <v>500</v>
      </c>
    </row>
    <row r="1170" spans="2:11" x14ac:dyDescent="0.25">
      <c r="B1170" s="17">
        <v>30123</v>
      </c>
      <c r="C1170" s="51" t="s">
        <v>1189</v>
      </c>
      <c r="D1170" s="88"/>
      <c r="E1170" s="56">
        <v>43199</v>
      </c>
      <c r="F1170" s="93" t="s">
        <v>980</v>
      </c>
      <c r="G1170" s="93" t="s">
        <v>932</v>
      </c>
      <c r="H1170" s="31">
        <v>30000</v>
      </c>
      <c r="I1170" s="31">
        <v>22500</v>
      </c>
      <c r="J1170" s="31">
        <v>80</v>
      </c>
      <c r="K1170" s="106">
        <v>1100</v>
      </c>
    </row>
    <row r="1171" spans="2:11" x14ac:dyDescent="0.25">
      <c r="B1171" s="17">
        <v>30785</v>
      </c>
      <c r="C1171" s="51" t="s">
        <v>1197</v>
      </c>
      <c r="D1171" s="88"/>
      <c r="E1171" s="56">
        <v>43128</v>
      </c>
      <c r="F1171" s="93" t="s">
        <v>1219</v>
      </c>
      <c r="G1171" s="93" t="s">
        <v>937</v>
      </c>
      <c r="H1171" s="31">
        <v>8000</v>
      </c>
      <c r="I1171" s="31">
        <v>6800</v>
      </c>
      <c r="J1171" s="31">
        <v>89</v>
      </c>
      <c r="K1171" s="106">
        <v>560</v>
      </c>
    </row>
    <row r="1172" spans="2:11" x14ac:dyDescent="0.25">
      <c r="B1172" s="17">
        <v>30192</v>
      </c>
      <c r="C1172" s="51" t="s">
        <v>1185</v>
      </c>
      <c r="D1172" s="88"/>
      <c r="E1172" s="56">
        <v>43157</v>
      </c>
      <c r="F1172" s="93" t="s">
        <v>1218</v>
      </c>
      <c r="G1172" s="93" t="s">
        <v>932</v>
      </c>
      <c r="H1172" s="31">
        <v>8000</v>
      </c>
      <c r="I1172" s="31">
        <v>5360</v>
      </c>
      <c r="J1172" s="31">
        <v>76</v>
      </c>
      <c r="K1172" s="106">
        <v>560</v>
      </c>
    </row>
    <row r="1173" spans="2:11" x14ac:dyDescent="0.25">
      <c r="B1173" s="17">
        <v>30080</v>
      </c>
      <c r="C1173" s="51" t="s">
        <v>1193</v>
      </c>
      <c r="D1173" s="88"/>
      <c r="E1173" s="56">
        <v>43198</v>
      </c>
      <c r="F1173" s="93" t="s">
        <v>1218</v>
      </c>
      <c r="G1173" s="93" t="s">
        <v>932</v>
      </c>
      <c r="H1173" s="31">
        <v>20000</v>
      </c>
      <c r="I1173" s="31">
        <v>13600</v>
      </c>
      <c r="J1173" s="31">
        <v>77</v>
      </c>
      <c r="K1173" s="106">
        <v>900</v>
      </c>
    </row>
    <row r="1174" spans="2:11" x14ac:dyDescent="0.25">
      <c r="B1174" s="17">
        <v>30311</v>
      </c>
      <c r="C1174" s="51" t="s">
        <v>1189</v>
      </c>
      <c r="D1174" s="88"/>
      <c r="E1174" s="56">
        <v>43186</v>
      </c>
      <c r="F1174" s="93" t="s">
        <v>1195</v>
      </c>
      <c r="G1174" s="93" t="s">
        <v>935</v>
      </c>
      <c r="H1174" s="31">
        <v>7000</v>
      </c>
      <c r="I1174" s="31">
        <v>3780</v>
      </c>
      <c r="J1174" s="31">
        <v>85</v>
      </c>
      <c r="K1174" s="106">
        <v>380</v>
      </c>
    </row>
    <row r="1175" spans="2:11" x14ac:dyDescent="0.25">
      <c r="B1175" s="17">
        <v>30787</v>
      </c>
      <c r="C1175" s="51" t="s">
        <v>1199</v>
      </c>
      <c r="D1175" s="88"/>
      <c r="E1175" s="56">
        <v>43336</v>
      </c>
      <c r="F1175" s="93" t="s">
        <v>1221</v>
      </c>
      <c r="G1175" s="93" t="s">
        <v>936</v>
      </c>
      <c r="H1175" s="31">
        <v>30000</v>
      </c>
      <c r="I1175" s="31">
        <v>22500</v>
      </c>
      <c r="J1175" s="31">
        <v>100</v>
      </c>
      <c r="K1175" s="106">
        <v>1100</v>
      </c>
    </row>
    <row r="1176" spans="2:11" x14ac:dyDescent="0.25">
      <c r="B1176" s="17">
        <v>30215</v>
      </c>
      <c r="C1176" s="51" t="s">
        <v>1197</v>
      </c>
      <c r="D1176" s="88"/>
      <c r="E1176" s="56">
        <v>43330</v>
      </c>
      <c r="F1176" s="93" t="s">
        <v>1221</v>
      </c>
      <c r="G1176" s="93" t="s">
        <v>936</v>
      </c>
      <c r="H1176" s="31">
        <v>15000</v>
      </c>
      <c r="I1176" s="31">
        <v>13350</v>
      </c>
      <c r="J1176" s="31">
        <v>61</v>
      </c>
      <c r="K1176" s="106">
        <v>650</v>
      </c>
    </row>
    <row r="1177" spans="2:11" x14ac:dyDescent="0.25">
      <c r="B1177" s="17">
        <v>30891</v>
      </c>
      <c r="C1177" s="51" t="s">
        <v>1197</v>
      </c>
      <c r="D1177" s="88"/>
      <c r="E1177" s="56">
        <v>43301</v>
      </c>
      <c r="F1177" s="93" t="s">
        <v>1221</v>
      </c>
      <c r="G1177" s="93" t="s">
        <v>934</v>
      </c>
      <c r="H1177" s="31">
        <v>2000</v>
      </c>
      <c r="I1177" s="31">
        <v>1100</v>
      </c>
      <c r="J1177" s="31">
        <v>67</v>
      </c>
      <c r="K1177" s="106">
        <v>150</v>
      </c>
    </row>
    <row r="1178" spans="2:11" x14ac:dyDescent="0.25">
      <c r="B1178" s="17">
        <v>30410</v>
      </c>
      <c r="C1178" s="51" t="s">
        <v>1199</v>
      </c>
      <c r="D1178" s="88"/>
      <c r="E1178" s="56">
        <v>43322</v>
      </c>
      <c r="F1178" s="93" t="s">
        <v>1220</v>
      </c>
      <c r="G1178" s="93" t="s">
        <v>934</v>
      </c>
      <c r="H1178" s="31">
        <v>20000</v>
      </c>
      <c r="I1178" s="31">
        <v>16600</v>
      </c>
      <c r="J1178" s="31">
        <v>78</v>
      </c>
      <c r="K1178" s="106">
        <v>900</v>
      </c>
    </row>
    <row r="1179" spans="2:11" ht="12.75" thickBot="1" x14ac:dyDescent="0.3"/>
    <row r="1180" spans="2:11" ht="12.75" thickBot="1" x14ac:dyDescent="0.3">
      <c r="B1180" s="6" t="s">
        <v>1271</v>
      </c>
      <c r="G1180" s="107">
        <f>SUM(K1093:K1178)</f>
        <v>47060</v>
      </c>
    </row>
    <row r="1181" spans="2:11" ht="4.5" customHeight="1" thickBot="1" x14ac:dyDescent="0.3"/>
    <row r="1182" spans="2:11" ht="12.75" thickBot="1" x14ac:dyDescent="0.3">
      <c r="B1182" s="6" t="s">
        <v>1272</v>
      </c>
      <c r="G1182" s="139">
        <f>SUM(J1093:J1178)</f>
        <v>6487</v>
      </c>
      <c r="H1182" s="5" t="s">
        <v>1273</v>
      </c>
    </row>
    <row r="1183" spans="2:11" ht="4.5" customHeight="1" thickBot="1" x14ac:dyDescent="0.3"/>
    <row r="1184" spans="2:11" ht="12.75" thickBot="1" x14ac:dyDescent="0.3">
      <c r="B1184" s="6" t="s">
        <v>1274</v>
      </c>
      <c r="G1184" s="142">
        <f>+G1180/G1182</f>
        <v>7.2545090180360718</v>
      </c>
      <c r="H1184" s="5" t="s">
        <v>1275</v>
      </c>
    </row>
    <row r="1186" spans="2:6" x14ac:dyDescent="0.25">
      <c r="B1186" s="23" t="s">
        <v>1212</v>
      </c>
    </row>
    <row r="1188" spans="2:6" ht="36" x14ac:dyDescent="0.25">
      <c r="B1188" s="167" t="s">
        <v>1181</v>
      </c>
      <c r="C1188" s="168"/>
      <c r="D1188" s="90" t="s">
        <v>1276</v>
      </c>
      <c r="E1188" s="90" t="s">
        <v>1277</v>
      </c>
      <c r="F1188" s="22" t="s">
        <v>1278</v>
      </c>
    </row>
    <row r="1189" spans="2:6" x14ac:dyDescent="0.25">
      <c r="B1189" s="149" t="s">
        <v>1185</v>
      </c>
      <c r="C1189" s="150"/>
      <c r="D1189" s="31">
        <f t="shared" ref="D1189:D1194" si="118">SUMIFS($K$1093:$K$1178,$C$1093:$C$1178,$B1189)</f>
        <v>7950</v>
      </c>
      <c r="E1189" s="31">
        <f t="shared" ref="E1189:E1194" si="119">SUMIFS($J$1093:$J$1178,$C$1093:$C$1178,$B1189)</f>
        <v>1051</v>
      </c>
      <c r="F1189" s="108">
        <f t="shared" ref="F1189:F1196" si="120">+D1189/E1189</f>
        <v>7.5642245480494763</v>
      </c>
    </row>
    <row r="1190" spans="2:6" x14ac:dyDescent="0.25">
      <c r="B1190" s="149" t="s">
        <v>1189</v>
      </c>
      <c r="C1190" s="150"/>
      <c r="D1190" s="31">
        <f t="shared" si="118"/>
        <v>10370</v>
      </c>
      <c r="E1190" s="31">
        <f t="shared" si="119"/>
        <v>1237</v>
      </c>
      <c r="F1190" s="108">
        <f t="shared" si="120"/>
        <v>8.383185125303152</v>
      </c>
    </row>
    <row r="1191" spans="2:6" x14ac:dyDescent="0.25">
      <c r="B1191" s="149" t="s">
        <v>1193</v>
      </c>
      <c r="C1191" s="150"/>
      <c r="D1191" s="31">
        <f t="shared" si="118"/>
        <v>5380</v>
      </c>
      <c r="E1191" s="31">
        <f t="shared" si="119"/>
        <v>982</v>
      </c>
      <c r="F1191" s="108">
        <f t="shared" si="120"/>
        <v>5.4786150712830954</v>
      </c>
    </row>
    <row r="1192" spans="2:6" x14ac:dyDescent="0.25">
      <c r="B1192" s="149" t="s">
        <v>1197</v>
      </c>
      <c r="C1192" s="150"/>
      <c r="D1192" s="31">
        <f t="shared" si="118"/>
        <v>9310</v>
      </c>
      <c r="E1192" s="31">
        <f t="shared" si="119"/>
        <v>1298</v>
      </c>
      <c r="F1192" s="108">
        <f t="shared" si="120"/>
        <v>7.1725731895223417</v>
      </c>
    </row>
    <row r="1193" spans="2:6" x14ac:dyDescent="0.25">
      <c r="B1193" s="149" t="s">
        <v>1198</v>
      </c>
      <c r="C1193" s="150"/>
      <c r="D1193" s="31">
        <f t="shared" si="118"/>
        <v>4880</v>
      </c>
      <c r="E1193" s="31">
        <f t="shared" si="119"/>
        <v>972</v>
      </c>
      <c r="F1193" s="108">
        <f t="shared" si="120"/>
        <v>5.0205761316872426</v>
      </c>
    </row>
    <row r="1194" spans="2:6" x14ac:dyDescent="0.25">
      <c r="B1194" s="149" t="s">
        <v>1199</v>
      </c>
      <c r="C1194" s="150"/>
      <c r="D1194" s="31">
        <f t="shared" si="118"/>
        <v>9170</v>
      </c>
      <c r="E1194" s="31">
        <f t="shared" si="119"/>
        <v>947</v>
      </c>
      <c r="F1194" s="108">
        <f t="shared" si="120"/>
        <v>9.6832101372756068</v>
      </c>
    </row>
    <row r="1195" spans="2:6" x14ac:dyDescent="0.25">
      <c r="D1195" s="110"/>
      <c r="E1195" s="110"/>
      <c r="F1195" s="143"/>
    </row>
    <row r="1196" spans="2:6" x14ac:dyDescent="0.25">
      <c r="C1196" s="6" t="s">
        <v>1213</v>
      </c>
      <c r="D1196" s="111">
        <f>SUM(D1189:D1195)</f>
        <v>47060</v>
      </c>
      <c r="E1196" s="111">
        <f>SUM(E1189:E1195)</f>
        <v>6487</v>
      </c>
      <c r="F1196" s="144">
        <f t="shared" si="120"/>
        <v>7.2545090180360718</v>
      </c>
    </row>
    <row r="1198" spans="2:6" x14ac:dyDescent="0.25">
      <c r="B1198" s="23" t="s">
        <v>1225</v>
      </c>
    </row>
    <row r="1200" spans="2:6" ht="36" x14ac:dyDescent="0.25">
      <c r="B1200" s="167" t="s">
        <v>1217</v>
      </c>
      <c r="C1200" s="168"/>
      <c r="D1200" s="90" t="s">
        <v>1276</v>
      </c>
      <c r="E1200" s="90" t="s">
        <v>1277</v>
      </c>
      <c r="F1200" s="22" t="s">
        <v>1278</v>
      </c>
    </row>
    <row r="1201" spans="2:6" x14ac:dyDescent="0.25">
      <c r="B1201" s="171" t="s">
        <v>1218</v>
      </c>
      <c r="C1201" s="172"/>
      <c r="D1201" s="31">
        <f>SUMIFS($K$1093:$K$1178,$F$1093:$F$1178,$B1201)</f>
        <v>6770</v>
      </c>
      <c r="E1201" s="31">
        <f>SUMIFS($J$1093:$J$1178,$F$1093:$F$1178,$B1201)</f>
        <v>628</v>
      </c>
      <c r="F1201" s="108">
        <f>+D1201/E1201</f>
        <v>10.780254777070065</v>
      </c>
    </row>
    <row r="1202" spans="2:6" x14ac:dyDescent="0.25">
      <c r="B1202" s="171" t="s">
        <v>1219</v>
      </c>
      <c r="C1202" s="172"/>
      <c r="D1202" s="31">
        <f t="shared" ref="D1202:D1210" si="121">SUMIFS($K$1093:$K$1178,$F$1093:$F$1178,$B1202)</f>
        <v>2160</v>
      </c>
      <c r="E1202" s="31">
        <f t="shared" ref="E1202:E1210" si="122">SUMIFS($J$1093:$J$1178,$F$1093:$F$1178,$B1202)</f>
        <v>517</v>
      </c>
      <c r="F1202" s="108">
        <f t="shared" ref="F1202:F1209" si="123">+D1202/E1202</f>
        <v>4.1779497098646035</v>
      </c>
    </row>
    <row r="1203" spans="2:6" x14ac:dyDescent="0.25">
      <c r="B1203" s="171" t="s">
        <v>980</v>
      </c>
      <c r="C1203" s="172"/>
      <c r="D1203" s="31">
        <f t="shared" si="121"/>
        <v>6240</v>
      </c>
      <c r="E1203" s="31">
        <f t="shared" si="122"/>
        <v>887</v>
      </c>
      <c r="F1203" s="108">
        <f t="shared" si="123"/>
        <v>7.0349492671927845</v>
      </c>
    </row>
    <row r="1204" spans="2:6" x14ac:dyDescent="0.25">
      <c r="B1204" s="171" t="s">
        <v>1220</v>
      </c>
      <c r="C1204" s="172"/>
      <c r="D1204" s="31">
        <f t="shared" si="121"/>
        <v>4670</v>
      </c>
      <c r="E1204" s="31">
        <f t="shared" si="122"/>
        <v>507</v>
      </c>
      <c r="F1204" s="108">
        <f t="shared" si="123"/>
        <v>9.2110453648915183</v>
      </c>
    </row>
    <row r="1205" spans="2:6" x14ac:dyDescent="0.25">
      <c r="B1205" s="171" t="s">
        <v>976</v>
      </c>
      <c r="C1205" s="172"/>
      <c r="D1205" s="31">
        <f t="shared" si="121"/>
        <v>2000</v>
      </c>
      <c r="E1205" s="31">
        <f t="shared" si="122"/>
        <v>307</v>
      </c>
      <c r="F1205" s="108">
        <f t="shared" si="123"/>
        <v>6.5146579804560263</v>
      </c>
    </row>
    <row r="1206" spans="2:6" x14ac:dyDescent="0.25">
      <c r="B1206" s="171" t="s">
        <v>1221</v>
      </c>
      <c r="C1206" s="172"/>
      <c r="D1206" s="31">
        <f t="shared" si="121"/>
        <v>3020</v>
      </c>
      <c r="E1206" s="31">
        <f t="shared" si="122"/>
        <v>639</v>
      </c>
      <c r="F1206" s="108">
        <f t="shared" si="123"/>
        <v>4.7261345852895147</v>
      </c>
    </row>
    <row r="1207" spans="2:6" x14ac:dyDescent="0.25">
      <c r="B1207" s="171" t="s">
        <v>1222</v>
      </c>
      <c r="C1207" s="172"/>
      <c r="D1207" s="31">
        <f t="shared" si="121"/>
        <v>5710</v>
      </c>
      <c r="E1207" s="31">
        <f t="shared" si="122"/>
        <v>779</v>
      </c>
      <c r="F1207" s="108">
        <f t="shared" si="123"/>
        <v>7.3299101412066756</v>
      </c>
    </row>
    <row r="1208" spans="2:6" x14ac:dyDescent="0.25">
      <c r="B1208" s="171" t="s">
        <v>1223</v>
      </c>
      <c r="C1208" s="172"/>
      <c r="D1208" s="31">
        <f t="shared" si="121"/>
        <v>2010</v>
      </c>
      <c r="E1208" s="31">
        <f t="shared" si="122"/>
        <v>407</v>
      </c>
      <c r="F1208" s="108">
        <f t="shared" si="123"/>
        <v>4.9385749385749387</v>
      </c>
    </row>
    <row r="1209" spans="2:6" x14ac:dyDescent="0.25">
      <c r="B1209" s="171" t="s">
        <v>1224</v>
      </c>
      <c r="C1209" s="172"/>
      <c r="D1209" s="31">
        <f t="shared" si="121"/>
        <v>7990</v>
      </c>
      <c r="E1209" s="31">
        <f t="shared" si="122"/>
        <v>932</v>
      </c>
      <c r="F1209" s="108">
        <f t="shared" si="123"/>
        <v>8.5729613733905587</v>
      </c>
    </row>
    <row r="1210" spans="2:6" x14ac:dyDescent="0.25">
      <c r="B1210" s="171" t="s">
        <v>1195</v>
      </c>
      <c r="C1210" s="172"/>
      <c r="D1210" s="31">
        <f t="shared" si="121"/>
        <v>6490</v>
      </c>
      <c r="E1210" s="31">
        <f t="shared" si="122"/>
        <v>884</v>
      </c>
      <c r="F1210" s="108">
        <f>+D1210/E1210</f>
        <v>7.3416289592760178</v>
      </c>
    </row>
    <row r="1211" spans="2:6" x14ac:dyDescent="0.25">
      <c r="F1211" s="145"/>
    </row>
    <row r="1212" spans="2:6" x14ac:dyDescent="0.25">
      <c r="C1212" s="6" t="s">
        <v>1213</v>
      </c>
      <c r="D1212" s="111">
        <f>SUM(D1201:D1211)</f>
        <v>47060</v>
      </c>
      <c r="E1212" s="111">
        <f>SUM(E1201:E1211)</f>
        <v>6487</v>
      </c>
      <c r="F1212" s="109">
        <f>+D1212/E1212</f>
        <v>7.2545090180360718</v>
      </c>
    </row>
    <row r="1214" spans="2:6" x14ac:dyDescent="0.25">
      <c r="B1214" s="23" t="s">
        <v>1279</v>
      </c>
    </row>
    <row r="1216" spans="2:6" ht="36" x14ac:dyDescent="0.25">
      <c r="B1216" s="167" t="s">
        <v>1214</v>
      </c>
      <c r="C1216" s="168"/>
      <c r="D1216" s="90" t="s">
        <v>1276</v>
      </c>
      <c r="E1216" s="90" t="s">
        <v>1277</v>
      </c>
      <c r="F1216" s="22" t="s">
        <v>1278</v>
      </c>
    </row>
    <row r="1217" spans="2:6" x14ac:dyDescent="0.25">
      <c r="B1217" s="179">
        <v>1000</v>
      </c>
      <c r="C1217" s="180"/>
      <c r="D1217" s="31">
        <f>SUMIFS($K$1093:$K$1178,$H$1093:$H$1178,$B1217)</f>
        <v>1320</v>
      </c>
      <c r="E1217" s="31">
        <f>SUMIFS($J$1093:$J$1178,$H$1093:$H$1178,$B1217)</f>
        <v>904</v>
      </c>
      <c r="F1217" s="108">
        <f>+D1217/E1217</f>
        <v>1.4601769911504425</v>
      </c>
    </row>
    <row r="1218" spans="2:6" x14ac:dyDescent="0.25">
      <c r="B1218" s="179">
        <v>2000</v>
      </c>
      <c r="C1218" s="180"/>
      <c r="D1218" s="31">
        <f t="shared" ref="D1218:D1226" si="124">SUMIFS($K$1093:$K$1178,$H$1093:$H$1178,$B1218)</f>
        <v>300</v>
      </c>
      <c r="E1218" s="31">
        <f t="shared" ref="E1218:E1226" si="125">SUMIFS($J$1093:$J$1178,$H$1093:$H$1178,$B1218)</f>
        <v>152</v>
      </c>
      <c r="F1218" s="108">
        <f t="shared" ref="F1218:F1225" si="126">+D1218/E1218</f>
        <v>1.9736842105263157</v>
      </c>
    </row>
    <row r="1219" spans="2:6" x14ac:dyDescent="0.25">
      <c r="B1219" s="179">
        <v>3000</v>
      </c>
      <c r="C1219" s="180"/>
      <c r="D1219" s="31">
        <f t="shared" si="124"/>
        <v>1750</v>
      </c>
      <c r="E1219" s="31">
        <f t="shared" si="125"/>
        <v>532</v>
      </c>
      <c r="F1219" s="108">
        <f t="shared" si="126"/>
        <v>3.2894736842105261</v>
      </c>
    </row>
    <row r="1220" spans="2:6" x14ac:dyDescent="0.25">
      <c r="B1220" s="179">
        <v>5000</v>
      </c>
      <c r="C1220" s="180"/>
      <c r="D1220" s="31">
        <f t="shared" si="124"/>
        <v>2100</v>
      </c>
      <c r="E1220" s="31">
        <f t="shared" si="125"/>
        <v>478</v>
      </c>
      <c r="F1220" s="108">
        <f t="shared" si="126"/>
        <v>4.3933054393305442</v>
      </c>
    </row>
    <row r="1221" spans="2:6" x14ac:dyDescent="0.25">
      <c r="B1221" s="179">
        <v>7000</v>
      </c>
      <c r="C1221" s="180"/>
      <c r="D1221" s="31">
        <f t="shared" si="124"/>
        <v>4560</v>
      </c>
      <c r="E1221" s="31">
        <f t="shared" si="125"/>
        <v>876</v>
      </c>
      <c r="F1221" s="108">
        <f t="shared" si="126"/>
        <v>5.2054794520547949</v>
      </c>
    </row>
    <row r="1222" spans="2:6" x14ac:dyDescent="0.25">
      <c r="B1222" s="179">
        <v>10000</v>
      </c>
      <c r="C1222" s="180"/>
      <c r="D1222" s="31">
        <f t="shared" si="124"/>
        <v>6000</v>
      </c>
      <c r="E1222" s="31">
        <f t="shared" si="125"/>
        <v>845</v>
      </c>
      <c r="F1222" s="108">
        <f t="shared" si="126"/>
        <v>7.1005917159763312</v>
      </c>
    </row>
    <row r="1223" spans="2:6" x14ac:dyDescent="0.25">
      <c r="B1223" s="179">
        <v>15000</v>
      </c>
      <c r="C1223" s="180"/>
      <c r="D1223" s="31">
        <f t="shared" si="124"/>
        <v>3250</v>
      </c>
      <c r="E1223" s="31">
        <f t="shared" si="125"/>
        <v>345</v>
      </c>
      <c r="F1223" s="108">
        <f t="shared" si="126"/>
        <v>9.420289855072463</v>
      </c>
    </row>
    <row r="1224" spans="2:6" x14ac:dyDescent="0.25">
      <c r="B1224" s="179">
        <v>20000</v>
      </c>
      <c r="C1224" s="180"/>
      <c r="D1224" s="31">
        <f t="shared" si="124"/>
        <v>9000</v>
      </c>
      <c r="E1224" s="31">
        <f t="shared" si="125"/>
        <v>781</v>
      </c>
      <c r="F1224" s="108">
        <f t="shared" si="126"/>
        <v>11.523687580025609</v>
      </c>
    </row>
    <row r="1225" spans="2:6" x14ac:dyDescent="0.25">
      <c r="B1225" s="179">
        <v>30000</v>
      </c>
      <c r="C1225" s="180"/>
      <c r="D1225" s="31">
        <f t="shared" si="124"/>
        <v>14300</v>
      </c>
      <c r="E1225" s="31">
        <f t="shared" si="125"/>
        <v>962</v>
      </c>
      <c r="F1225" s="108">
        <f t="shared" si="126"/>
        <v>14.864864864864865</v>
      </c>
    </row>
    <row r="1226" spans="2:6" x14ac:dyDescent="0.25">
      <c r="B1226" s="179">
        <v>8000</v>
      </c>
      <c r="C1226" s="180"/>
      <c r="D1226" s="31">
        <f t="shared" si="124"/>
        <v>4480</v>
      </c>
      <c r="E1226" s="31">
        <f t="shared" si="125"/>
        <v>612</v>
      </c>
      <c r="F1226" s="108">
        <f>+D1226/E1226</f>
        <v>7.3202614379084965</v>
      </c>
    </row>
    <row r="1227" spans="2:6" x14ac:dyDescent="0.25">
      <c r="F1227" s="145"/>
    </row>
    <row r="1228" spans="2:6" x14ac:dyDescent="0.25">
      <c r="C1228" s="6" t="s">
        <v>1213</v>
      </c>
      <c r="D1228" s="111">
        <f>SUM(D1217:D1227)</f>
        <v>47060</v>
      </c>
      <c r="E1228" s="111">
        <f>SUM(E1217:E1227)</f>
        <v>6487</v>
      </c>
      <c r="F1228" s="109">
        <f>+D1228/E1228</f>
        <v>7.2545090180360718</v>
      </c>
    </row>
    <row r="1230" spans="2:6" x14ac:dyDescent="0.25">
      <c r="B1230" s="23" t="s">
        <v>1280</v>
      </c>
    </row>
    <row r="1232" spans="2:6" ht="36" x14ac:dyDescent="0.25">
      <c r="B1232" s="167" t="s">
        <v>940</v>
      </c>
      <c r="C1232" s="168"/>
      <c r="D1232" s="90" t="s">
        <v>1276</v>
      </c>
      <c r="E1232" s="90" t="s">
        <v>1277</v>
      </c>
      <c r="F1232" s="22" t="s">
        <v>1278</v>
      </c>
    </row>
    <row r="1233" spans="2:11" x14ac:dyDescent="0.25">
      <c r="B1233" s="112" t="s">
        <v>932</v>
      </c>
      <c r="C1233" s="113"/>
      <c r="D1233" s="31">
        <f t="shared" ref="D1233:D1238" si="127">SUMIFS($K$1093:$K$1178,$G$1093:$G$1178,$B1233)</f>
        <v>6200</v>
      </c>
      <c r="E1233" s="31">
        <f t="shared" ref="E1233:E1238" si="128">SUMIFS($J$1093:$J$1178,$G$1093:$G$1178,$B1233)</f>
        <v>875</v>
      </c>
      <c r="F1233" s="108">
        <f t="shared" ref="F1233:F1238" si="129">+D1233/E1233</f>
        <v>7.0857142857142854</v>
      </c>
    </row>
    <row r="1234" spans="2:11" x14ac:dyDescent="0.25">
      <c r="B1234" s="112" t="s">
        <v>933</v>
      </c>
      <c r="C1234" s="113"/>
      <c r="D1234" s="31">
        <f t="shared" si="127"/>
        <v>11020</v>
      </c>
      <c r="E1234" s="31">
        <f t="shared" si="128"/>
        <v>1558</v>
      </c>
      <c r="F1234" s="108">
        <f t="shared" si="129"/>
        <v>7.0731707317073171</v>
      </c>
    </row>
    <row r="1235" spans="2:11" x14ac:dyDescent="0.25">
      <c r="B1235" s="112" t="s">
        <v>934</v>
      </c>
      <c r="C1235" s="113"/>
      <c r="D1235" s="31">
        <f t="shared" si="127"/>
        <v>11150</v>
      </c>
      <c r="E1235" s="31">
        <f t="shared" si="128"/>
        <v>1458</v>
      </c>
      <c r="F1235" s="108">
        <f t="shared" si="129"/>
        <v>7.6474622770919067</v>
      </c>
    </row>
    <row r="1236" spans="2:11" x14ac:dyDescent="0.25">
      <c r="B1236" s="112" t="s">
        <v>935</v>
      </c>
      <c r="C1236" s="113"/>
      <c r="D1236" s="31">
        <f t="shared" si="127"/>
        <v>7110</v>
      </c>
      <c r="E1236" s="31">
        <f t="shared" si="128"/>
        <v>1069</v>
      </c>
      <c r="F1236" s="108">
        <f t="shared" si="129"/>
        <v>6.6510757717492988</v>
      </c>
    </row>
    <row r="1237" spans="2:11" x14ac:dyDescent="0.25">
      <c r="B1237" s="112" t="s">
        <v>936</v>
      </c>
      <c r="C1237" s="113"/>
      <c r="D1237" s="31">
        <f t="shared" si="127"/>
        <v>5910</v>
      </c>
      <c r="E1237" s="31">
        <f t="shared" si="128"/>
        <v>850</v>
      </c>
      <c r="F1237" s="108">
        <f t="shared" si="129"/>
        <v>6.9529411764705884</v>
      </c>
    </row>
    <row r="1238" spans="2:11" x14ac:dyDescent="0.25">
      <c r="B1238" s="112" t="s">
        <v>937</v>
      </c>
      <c r="C1238" s="113"/>
      <c r="D1238" s="31">
        <f t="shared" si="127"/>
        <v>5670</v>
      </c>
      <c r="E1238" s="31">
        <f t="shared" si="128"/>
        <v>677</v>
      </c>
      <c r="F1238" s="108">
        <f t="shared" si="129"/>
        <v>8.3751846381093049</v>
      </c>
    </row>
    <row r="1239" spans="2:11" x14ac:dyDescent="0.25">
      <c r="F1239" s="145"/>
    </row>
    <row r="1240" spans="2:11" x14ac:dyDescent="0.25">
      <c r="C1240" s="6" t="s">
        <v>1213</v>
      </c>
      <c r="D1240" s="111">
        <f>SUM(D1233:D1239)</f>
        <v>47060</v>
      </c>
      <c r="E1240" s="111">
        <f>SUM(E1233:E1239)</f>
        <v>6487</v>
      </c>
      <c r="F1240" s="109">
        <f>+D1240/E1240</f>
        <v>7.2545090180360718</v>
      </c>
    </row>
    <row r="1242" spans="2:11" x14ac:dyDescent="0.25">
      <c r="B1242" s="23" t="s">
        <v>1168</v>
      </c>
    </row>
    <row r="1244" spans="2:11" ht="36" x14ac:dyDescent="0.25">
      <c r="B1244" s="91" t="s">
        <v>1203</v>
      </c>
      <c r="C1244" s="167" t="s">
        <v>1181</v>
      </c>
      <c r="D1244" s="168"/>
      <c r="E1244" s="90" t="s">
        <v>984</v>
      </c>
      <c r="F1244" s="90" t="s">
        <v>961</v>
      </c>
      <c r="G1244" s="90" t="s">
        <v>1270</v>
      </c>
      <c r="H1244" s="90" t="s">
        <v>1205</v>
      </c>
      <c r="I1244" s="90" t="s">
        <v>1206</v>
      </c>
      <c r="J1244" s="90" t="s">
        <v>1268</v>
      </c>
      <c r="K1244" s="22" t="s">
        <v>1269</v>
      </c>
    </row>
    <row r="1245" spans="2:11" x14ac:dyDescent="0.25">
      <c r="B1245" s="17">
        <v>30868</v>
      </c>
      <c r="C1245" s="51" t="s">
        <v>1189</v>
      </c>
      <c r="D1245" s="88"/>
      <c r="E1245" s="56">
        <v>43291</v>
      </c>
      <c r="F1245" s="93" t="s">
        <v>980</v>
      </c>
      <c r="G1245" s="93" t="s">
        <v>933</v>
      </c>
      <c r="H1245" s="31">
        <v>2000</v>
      </c>
      <c r="I1245" s="31">
        <v>1360</v>
      </c>
      <c r="J1245" s="31">
        <v>76</v>
      </c>
      <c r="K1245" s="106">
        <v>150</v>
      </c>
    </row>
    <row r="1246" spans="2:11" x14ac:dyDescent="0.25">
      <c r="B1246" s="17">
        <v>30428</v>
      </c>
      <c r="C1246" s="51" t="s">
        <v>1197</v>
      </c>
      <c r="D1246" s="88"/>
      <c r="E1246" s="56">
        <v>43306</v>
      </c>
      <c r="F1246" s="93" t="s">
        <v>1221</v>
      </c>
      <c r="G1246" s="93" t="s">
        <v>937</v>
      </c>
      <c r="H1246" s="31">
        <v>1000</v>
      </c>
      <c r="I1246" s="31">
        <v>910</v>
      </c>
      <c r="J1246" s="31">
        <v>97</v>
      </c>
      <c r="K1246" s="106">
        <v>120</v>
      </c>
    </row>
    <row r="1247" spans="2:11" x14ac:dyDescent="0.25">
      <c r="B1247" s="17">
        <v>30549</v>
      </c>
      <c r="C1247" s="51" t="s">
        <v>1185</v>
      </c>
      <c r="D1247" s="88"/>
      <c r="E1247" s="56">
        <v>43175</v>
      </c>
      <c r="F1247" s="93" t="s">
        <v>1223</v>
      </c>
      <c r="G1247" s="93" t="s">
        <v>934</v>
      </c>
      <c r="H1247" s="31">
        <v>30000</v>
      </c>
      <c r="I1247" s="31">
        <v>19500</v>
      </c>
      <c r="J1247" s="31">
        <v>63</v>
      </c>
      <c r="K1247" s="106">
        <v>1100</v>
      </c>
    </row>
    <row r="1248" spans="2:11" x14ac:dyDescent="0.25">
      <c r="B1248" s="17">
        <v>30816</v>
      </c>
      <c r="C1248" s="51" t="s">
        <v>1199</v>
      </c>
      <c r="D1248" s="88"/>
      <c r="E1248" s="56">
        <v>43167</v>
      </c>
      <c r="F1248" s="93" t="s">
        <v>1222</v>
      </c>
      <c r="G1248" s="93" t="s">
        <v>937</v>
      </c>
      <c r="H1248" s="31">
        <v>1000</v>
      </c>
      <c r="I1248" s="31">
        <v>600</v>
      </c>
      <c r="J1248" s="31">
        <v>70</v>
      </c>
      <c r="K1248" s="106">
        <v>120</v>
      </c>
    </row>
    <row r="1249" spans="2:11" x14ac:dyDescent="0.25">
      <c r="B1249" s="17">
        <v>30694</v>
      </c>
      <c r="C1249" s="51" t="s">
        <v>1193</v>
      </c>
      <c r="D1249" s="88"/>
      <c r="E1249" s="56">
        <v>43144</v>
      </c>
      <c r="F1249" s="93" t="s">
        <v>1195</v>
      </c>
      <c r="G1249" s="93" t="s">
        <v>934</v>
      </c>
      <c r="H1249" s="31">
        <v>1000</v>
      </c>
      <c r="I1249" s="31">
        <v>940</v>
      </c>
      <c r="J1249" s="31">
        <v>81</v>
      </c>
      <c r="K1249" s="106">
        <v>120</v>
      </c>
    </row>
    <row r="1250" spans="2:11" x14ac:dyDescent="0.25">
      <c r="B1250" s="17">
        <v>30048</v>
      </c>
      <c r="C1250" s="51" t="s">
        <v>1199</v>
      </c>
      <c r="D1250" s="88"/>
      <c r="E1250" s="56">
        <v>43159</v>
      </c>
      <c r="F1250" s="93" t="s">
        <v>1224</v>
      </c>
      <c r="G1250" s="93" t="s">
        <v>935</v>
      </c>
      <c r="H1250" s="31">
        <v>5000</v>
      </c>
      <c r="I1250" s="31">
        <v>4300</v>
      </c>
      <c r="J1250" s="31">
        <v>97</v>
      </c>
      <c r="K1250" s="106">
        <v>350</v>
      </c>
    </row>
    <row r="1251" spans="2:11" x14ac:dyDescent="0.25">
      <c r="B1251" s="17">
        <v>30346</v>
      </c>
      <c r="C1251" s="51" t="s">
        <v>1189</v>
      </c>
      <c r="D1251" s="88"/>
      <c r="E1251" s="56">
        <v>43140</v>
      </c>
      <c r="F1251" s="93" t="s">
        <v>1219</v>
      </c>
      <c r="G1251" s="93" t="s">
        <v>935</v>
      </c>
      <c r="H1251" s="31">
        <v>30000</v>
      </c>
      <c r="I1251" s="31">
        <v>27300</v>
      </c>
      <c r="J1251" s="31">
        <v>94</v>
      </c>
      <c r="K1251" s="106">
        <v>1100</v>
      </c>
    </row>
    <row r="1252" spans="2:11" x14ac:dyDescent="0.25">
      <c r="B1252" s="17">
        <v>30367</v>
      </c>
      <c r="C1252" s="51" t="s">
        <v>1185</v>
      </c>
      <c r="D1252" s="88"/>
      <c r="E1252" s="56">
        <v>43164</v>
      </c>
      <c r="F1252" s="93" t="s">
        <v>976</v>
      </c>
      <c r="G1252" s="93" t="s">
        <v>936</v>
      </c>
      <c r="H1252" s="31">
        <v>3000</v>
      </c>
      <c r="I1252" s="31">
        <v>2310</v>
      </c>
      <c r="J1252" s="31">
        <v>68</v>
      </c>
      <c r="K1252" s="106">
        <v>250</v>
      </c>
    </row>
    <row r="1253" spans="2:11" x14ac:dyDescent="0.25">
      <c r="B1253" s="17">
        <v>30239</v>
      </c>
      <c r="C1253" s="51" t="s">
        <v>1199</v>
      </c>
      <c r="D1253" s="88"/>
      <c r="E1253" s="56">
        <v>43235</v>
      </c>
      <c r="F1253" s="93" t="s">
        <v>976</v>
      </c>
      <c r="G1253" s="93" t="s">
        <v>937</v>
      </c>
      <c r="H1253" s="31">
        <v>30000</v>
      </c>
      <c r="I1253" s="31">
        <v>15000</v>
      </c>
      <c r="J1253" s="31">
        <v>50</v>
      </c>
      <c r="K1253" s="106">
        <v>1100</v>
      </c>
    </row>
    <row r="1254" spans="2:11" x14ac:dyDescent="0.25">
      <c r="B1254" s="17">
        <v>30886</v>
      </c>
      <c r="C1254" s="51" t="s">
        <v>1197</v>
      </c>
      <c r="D1254" s="88"/>
      <c r="E1254" s="56">
        <v>43216</v>
      </c>
      <c r="F1254" s="93" t="s">
        <v>980</v>
      </c>
      <c r="G1254" s="93" t="s">
        <v>936</v>
      </c>
      <c r="H1254" s="31">
        <v>1000</v>
      </c>
      <c r="I1254" s="31">
        <v>910</v>
      </c>
      <c r="J1254" s="31">
        <v>60</v>
      </c>
      <c r="K1254" s="106">
        <v>120</v>
      </c>
    </row>
    <row r="1255" spans="2:11" x14ac:dyDescent="0.25">
      <c r="B1255" s="17">
        <v>30432</v>
      </c>
      <c r="C1255" s="51" t="s">
        <v>1193</v>
      </c>
      <c r="D1255" s="88"/>
      <c r="E1255" s="56">
        <v>43191</v>
      </c>
      <c r="F1255" s="93" t="s">
        <v>1195</v>
      </c>
      <c r="G1255" s="93" t="s">
        <v>936</v>
      </c>
      <c r="H1255" s="31">
        <v>1000</v>
      </c>
      <c r="I1255" s="31">
        <v>660</v>
      </c>
      <c r="J1255" s="31">
        <v>53</v>
      </c>
      <c r="K1255" s="106">
        <v>120</v>
      </c>
    </row>
    <row r="1256" spans="2:11" x14ac:dyDescent="0.25">
      <c r="B1256" s="17">
        <v>30101</v>
      </c>
      <c r="C1256" s="51" t="s">
        <v>1198</v>
      </c>
      <c r="D1256" s="88"/>
      <c r="E1256" s="56">
        <v>43263</v>
      </c>
      <c r="F1256" s="93" t="s">
        <v>1224</v>
      </c>
      <c r="G1256" s="93" t="s">
        <v>936</v>
      </c>
      <c r="H1256" s="31">
        <v>15000</v>
      </c>
      <c r="I1256" s="31">
        <v>8400</v>
      </c>
      <c r="J1256" s="31">
        <v>53</v>
      </c>
      <c r="K1256" s="106">
        <v>650</v>
      </c>
    </row>
    <row r="1257" spans="2:11" x14ac:dyDescent="0.25">
      <c r="B1257" s="17">
        <v>30801</v>
      </c>
      <c r="C1257" s="51" t="s">
        <v>1197</v>
      </c>
      <c r="D1257" s="88"/>
      <c r="E1257" s="56">
        <v>43221</v>
      </c>
      <c r="F1257" s="93" t="s">
        <v>1218</v>
      </c>
      <c r="G1257" s="93" t="s">
        <v>933</v>
      </c>
      <c r="H1257" s="31">
        <v>5000</v>
      </c>
      <c r="I1257" s="31">
        <v>3450</v>
      </c>
      <c r="J1257" s="31">
        <v>92</v>
      </c>
      <c r="K1257" s="106">
        <v>350</v>
      </c>
    </row>
    <row r="1258" spans="2:11" x14ac:dyDescent="0.25">
      <c r="B1258" s="17">
        <v>30331</v>
      </c>
      <c r="C1258" s="51" t="s">
        <v>1193</v>
      </c>
      <c r="D1258" s="88"/>
      <c r="E1258" s="56">
        <v>43233</v>
      </c>
      <c r="F1258" s="93" t="s">
        <v>1220</v>
      </c>
      <c r="G1258" s="93" t="s">
        <v>937</v>
      </c>
      <c r="H1258" s="31">
        <v>30000</v>
      </c>
      <c r="I1258" s="31">
        <v>19200</v>
      </c>
      <c r="J1258" s="31">
        <v>94</v>
      </c>
      <c r="K1258" s="106">
        <v>1100</v>
      </c>
    </row>
    <row r="1259" spans="2:11" x14ac:dyDescent="0.25">
      <c r="B1259" s="17">
        <v>30017</v>
      </c>
      <c r="C1259" s="51" t="s">
        <v>1193</v>
      </c>
      <c r="D1259" s="88"/>
      <c r="E1259" s="56">
        <v>43279</v>
      </c>
      <c r="F1259" s="93" t="s">
        <v>976</v>
      </c>
      <c r="G1259" s="93" t="s">
        <v>933</v>
      </c>
      <c r="H1259" s="31">
        <v>3000</v>
      </c>
      <c r="I1259" s="31">
        <v>2220</v>
      </c>
      <c r="J1259" s="31">
        <v>98</v>
      </c>
      <c r="K1259" s="106">
        <v>250</v>
      </c>
    </row>
    <row r="1260" spans="2:11" x14ac:dyDescent="0.25">
      <c r="B1260" s="17">
        <v>30331</v>
      </c>
      <c r="C1260" s="51" t="s">
        <v>1189</v>
      </c>
      <c r="D1260" s="88"/>
      <c r="E1260" s="56">
        <v>43266</v>
      </c>
      <c r="F1260" s="93" t="s">
        <v>1218</v>
      </c>
      <c r="G1260" s="93" t="s">
        <v>937</v>
      </c>
      <c r="H1260" s="31">
        <v>1000</v>
      </c>
      <c r="I1260" s="31">
        <v>830</v>
      </c>
      <c r="J1260" s="31">
        <v>67</v>
      </c>
      <c r="K1260" s="106">
        <v>120</v>
      </c>
    </row>
    <row r="1261" spans="2:11" x14ac:dyDescent="0.25">
      <c r="B1261" s="17">
        <v>30596</v>
      </c>
      <c r="C1261" s="51" t="s">
        <v>1197</v>
      </c>
      <c r="D1261" s="88"/>
      <c r="E1261" s="56">
        <v>43291</v>
      </c>
      <c r="F1261" s="93" t="s">
        <v>976</v>
      </c>
      <c r="G1261" s="93" t="s">
        <v>932</v>
      </c>
      <c r="H1261" s="31">
        <v>7000</v>
      </c>
      <c r="I1261" s="31">
        <v>3780</v>
      </c>
      <c r="J1261" s="31">
        <v>100</v>
      </c>
      <c r="K1261" s="106">
        <v>380</v>
      </c>
    </row>
    <row r="1262" spans="2:11" x14ac:dyDescent="0.25">
      <c r="B1262" s="17">
        <v>30748</v>
      </c>
      <c r="C1262" s="51" t="s">
        <v>1185</v>
      </c>
      <c r="D1262" s="88"/>
      <c r="E1262" s="56">
        <v>43199</v>
      </c>
      <c r="F1262" s="93" t="s">
        <v>1219</v>
      </c>
      <c r="G1262" s="93" t="s">
        <v>932</v>
      </c>
      <c r="H1262" s="31">
        <v>30000</v>
      </c>
      <c r="I1262" s="31">
        <v>18900</v>
      </c>
      <c r="J1262" s="31">
        <v>70</v>
      </c>
      <c r="K1262" s="106">
        <v>1100</v>
      </c>
    </row>
    <row r="1263" spans="2:11" x14ac:dyDescent="0.25">
      <c r="B1263" s="17">
        <v>30761</v>
      </c>
      <c r="C1263" s="51" t="s">
        <v>1197</v>
      </c>
      <c r="D1263" s="88"/>
      <c r="E1263" s="56">
        <v>43130</v>
      </c>
      <c r="F1263" s="93" t="s">
        <v>1223</v>
      </c>
      <c r="G1263" s="93" t="s">
        <v>937</v>
      </c>
      <c r="H1263" s="31">
        <v>20000</v>
      </c>
      <c r="I1263" s="31">
        <v>14000</v>
      </c>
      <c r="J1263" s="31">
        <v>53</v>
      </c>
      <c r="K1263" s="106">
        <v>900</v>
      </c>
    </row>
    <row r="1264" spans="2:11" x14ac:dyDescent="0.25">
      <c r="B1264" s="17">
        <v>30270</v>
      </c>
      <c r="C1264" s="51" t="s">
        <v>1199</v>
      </c>
      <c r="D1264" s="88"/>
      <c r="E1264" s="56">
        <v>43185</v>
      </c>
      <c r="F1264" s="93" t="s">
        <v>1223</v>
      </c>
      <c r="G1264" s="93" t="s">
        <v>936</v>
      </c>
      <c r="H1264" s="31">
        <v>3000</v>
      </c>
      <c r="I1264" s="31">
        <v>1650</v>
      </c>
      <c r="J1264" s="31">
        <v>100</v>
      </c>
      <c r="K1264" s="106">
        <v>250</v>
      </c>
    </row>
    <row r="1265" spans="2:11" x14ac:dyDescent="0.25">
      <c r="B1265" s="17">
        <v>30392</v>
      </c>
      <c r="C1265" s="51" t="s">
        <v>1193</v>
      </c>
      <c r="D1265" s="88"/>
      <c r="E1265" s="56">
        <v>43107</v>
      </c>
      <c r="F1265" s="93" t="s">
        <v>1195</v>
      </c>
      <c r="G1265" s="93" t="s">
        <v>935</v>
      </c>
      <c r="H1265" s="31">
        <v>1000</v>
      </c>
      <c r="I1265" s="31">
        <v>780</v>
      </c>
      <c r="J1265" s="31">
        <v>63</v>
      </c>
      <c r="K1265" s="106">
        <v>120</v>
      </c>
    </row>
    <row r="1266" spans="2:11" x14ac:dyDescent="0.25">
      <c r="B1266" s="17">
        <v>30703</v>
      </c>
      <c r="C1266" s="51" t="s">
        <v>1197</v>
      </c>
      <c r="D1266" s="88"/>
      <c r="E1266" s="56">
        <v>43155</v>
      </c>
      <c r="F1266" s="93" t="s">
        <v>976</v>
      </c>
      <c r="G1266" s="93" t="s">
        <v>932</v>
      </c>
      <c r="H1266" s="31">
        <v>3000</v>
      </c>
      <c r="I1266" s="31">
        <v>1560</v>
      </c>
      <c r="J1266" s="31">
        <v>65</v>
      </c>
      <c r="K1266" s="106">
        <v>250</v>
      </c>
    </row>
    <row r="1267" spans="2:11" x14ac:dyDescent="0.25">
      <c r="B1267" s="17">
        <v>30317</v>
      </c>
      <c r="C1267" s="51" t="s">
        <v>1197</v>
      </c>
      <c r="D1267" s="88"/>
      <c r="E1267" s="56">
        <v>43285</v>
      </c>
      <c r="F1267" s="93" t="s">
        <v>1219</v>
      </c>
      <c r="G1267" s="93" t="s">
        <v>933</v>
      </c>
      <c r="H1267" s="31">
        <v>2000</v>
      </c>
      <c r="I1267" s="31">
        <v>1340</v>
      </c>
      <c r="J1267" s="31">
        <v>70</v>
      </c>
      <c r="K1267" s="106">
        <v>150</v>
      </c>
    </row>
    <row r="1268" spans="2:11" x14ac:dyDescent="0.25">
      <c r="B1268" s="17">
        <v>30318</v>
      </c>
      <c r="C1268" s="51" t="s">
        <v>1189</v>
      </c>
      <c r="D1268" s="88"/>
      <c r="E1268" s="56">
        <v>43312</v>
      </c>
      <c r="F1268" s="93" t="s">
        <v>1220</v>
      </c>
      <c r="G1268" s="93" t="s">
        <v>934</v>
      </c>
      <c r="H1268" s="31">
        <v>2000</v>
      </c>
      <c r="I1268" s="31">
        <v>2000</v>
      </c>
      <c r="J1268" s="31">
        <v>80</v>
      </c>
      <c r="K1268" s="106">
        <v>150</v>
      </c>
    </row>
    <row r="1269" spans="2:11" x14ac:dyDescent="0.25">
      <c r="B1269" s="17">
        <v>30342</v>
      </c>
      <c r="C1269" s="51" t="s">
        <v>1193</v>
      </c>
      <c r="D1269" s="88"/>
      <c r="E1269" s="56">
        <v>43133</v>
      </c>
      <c r="F1269" s="93" t="s">
        <v>1195</v>
      </c>
      <c r="G1269" s="93" t="s">
        <v>937</v>
      </c>
      <c r="H1269" s="31">
        <v>8000</v>
      </c>
      <c r="I1269" s="31">
        <v>5920</v>
      </c>
      <c r="J1269" s="31">
        <v>63</v>
      </c>
      <c r="K1269" s="106">
        <v>560</v>
      </c>
    </row>
    <row r="1270" spans="2:11" x14ac:dyDescent="0.25">
      <c r="B1270" s="17">
        <v>30620</v>
      </c>
      <c r="C1270" s="51" t="s">
        <v>1197</v>
      </c>
      <c r="D1270" s="88"/>
      <c r="E1270" s="56">
        <v>43176</v>
      </c>
      <c r="F1270" s="93" t="s">
        <v>1221</v>
      </c>
      <c r="G1270" s="93" t="s">
        <v>936</v>
      </c>
      <c r="H1270" s="31">
        <v>5000</v>
      </c>
      <c r="I1270" s="31">
        <v>4700</v>
      </c>
      <c r="J1270" s="31">
        <v>88</v>
      </c>
      <c r="K1270" s="106">
        <v>350</v>
      </c>
    </row>
    <row r="1271" spans="2:11" x14ac:dyDescent="0.25">
      <c r="B1271" s="17">
        <v>30351</v>
      </c>
      <c r="C1271" s="51" t="s">
        <v>1198</v>
      </c>
      <c r="D1271" s="88"/>
      <c r="E1271" s="56">
        <v>43132</v>
      </c>
      <c r="F1271" s="93" t="s">
        <v>1220</v>
      </c>
      <c r="G1271" s="93" t="s">
        <v>936</v>
      </c>
      <c r="H1271" s="31">
        <v>3000</v>
      </c>
      <c r="I1271" s="31">
        <v>2970</v>
      </c>
      <c r="J1271" s="31">
        <v>97</v>
      </c>
      <c r="K1271" s="106">
        <v>250</v>
      </c>
    </row>
    <row r="1272" spans="2:11" x14ac:dyDescent="0.25">
      <c r="B1272" s="17">
        <v>30900</v>
      </c>
      <c r="C1272" s="51" t="s">
        <v>1198</v>
      </c>
      <c r="D1272" s="88"/>
      <c r="E1272" s="56">
        <v>43193</v>
      </c>
      <c r="F1272" s="93" t="s">
        <v>1224</v>
      </c>
      <c r="G1272" s="93" t="s">
        <v>935</v>
      </c>
      <c r="H1272" s="31">
        <v>10000</v>
      </c>
      <c r="I1272" s="31">
        <v>9700</v>
      </c>
      <c r="J1272" s="31">
        <v>77</v>
      </c>
      <c r="K1272" s="106">
        <v>500</v>
      </c>
    </row>
    <row r="1273" spans="2:11" x14ac:dyDescent="0.25">
      <c r="B1273" s="17">
        <v>30227</v>
      </c>
      <c r="C1273" s="51" t="s">
        <v>1199</v>
      </c>
      <c r="D1273" s="88"/>
      <c r="E1273" s="56">
        <v>43230</v>
      </c>
      <c r="F1273" s="93" t="s">
        <v>1224</v>
      </c>
      <c r="G1273" s="93" t="s">
        <v>935</v>
      </c>
      <c r="H1273" s="31">
        <v>1000</v>
      </c>
      <c r="I1273" s="31">
        <v>620</v>
      </c>
      <c r="J1273" s="31">
        <v>51</v>
      </c>
      <c r="K1273" s="106">
        <v>120</v>
      </c>
    </row>
    <row r="1274" spans="2:11" x14ac:dyDescent="0.25">
      <c r="B1274" s="17">
        <v>30142</v>
      </c>
      <c r="C1274" s="51" t="s">
        <v>1199</v>
      </c>
      <c r="D1274" s="88"/>
      <c r="E1274" s="56">
        <v>43230</v>
      </c>
      <c r="F1274" s="93" t="s">
        <v>1223</v>
      </c>
      <c r="G1274" s="93" t="s">
        <v>935</v>
      </c>
      <c r="H1274" s="31">
        <v>10000</v>
      </c>
      <c r="I1274" s="31">
        <v>9900</v>
      </c>
      <c r="J1274" s="31">
        <v>60</v>
      </c>
      <c r="K1274" s="106">
        <v>500</v>
      </c>
    </row>
    <row r="1275" spans="2:11" x14ac:dyDescent="0.25">
      <c r="B1275" s="17">
        <v>30539</v>
      </c>
      <c r="C1275" s="51" t="s">
        <v>1185</v>
      </c>
      <c r="D1275" s="88"/>
      <c r="E1275" s="56">
        <v>43282</v>
      </c>
      <c r="F1275" s="93" t="s">
        <v>1221</v>
      </c>
      <c r="G1275" s="93" t="s">
        <v>935</v>
      </c>
      <c r="H1275" s="31">
        <v>3000</v>
      </c>
      <c r="I1275" s="31">
        <v>1590</v>
      </c>
      <c r="J1275" s="31">
        <v>58</v>
      </c>
      <c r="K1275" s="106">
        <v>250</v>
      </c>
    </row>
    <row r="1276" spans="2:11" x14ac:dyDescent="0.25">
      <c r="B1276" s="17">
        <v>30110</v>
      </c>
      <c r="C1276" s="51" t="s">
        <v>1198</v>
      </c>
      <c r="D1276" s="88"/>
      <c r="E1276" s="56">
        <v>43237</v>
      </c>
      <c r="F1276" s="93" t="s">
        <v>1218</v>
      </c>
      <c r="G1276" s="93" t="s">
        <v>933</v>
      </c>
      <c r="H1276" s="31">
        <v>5000</v>
      </c>
      <c r="I1276" s="31">
        <v>3100</v>
      </c>
      <c r="J1276" s="31">
        <v>73</v>
      </c>
      <c r="K1276" s="106">
        <v>350</v>
      </c>
    </row>
    <row r="1277" spans="2:11" x14ac:dyDescent="0.25">
      <c r="B1277" s="17">
        <v>30596</v>
      </c>
      <c r="C1277" s="51" t="s">
        <v>1198</v>
      </c>
      <c r="D1277" s="88"/>
      <c r="E1277" s="56">
        <v>43268</v>
      </c>
      <c r="F1277" s="93" t="s">
        <v>1223</v>
      </c>
      <c r="G1277" s="93" t="s">
        <v>934</v>
      </c>
      <c r="H1277" s="31">
        <v>3000</v>
      </c>
      <c r="I1277" s="31">
        <v>1890</v>
      </c>
      <c r="J1277" s="31">
        <v>59</v>
      </c>
      <c r="K1277" s="106">
        <v>250</v>
      </c>
    </row>
    <row r="1278" spans="2:11" x14ac:dyDescent="0.25">
      <c r="B1278" s="17">
        <v>30369</v>
      </c>
      <c r="C1278" s="51" t="s">
        <v>1189</v>
      </c>
      <c r="D1278" s="88"/>
      <c r="E1278" s="56">
        <v>43253</v>
      </c>
      <c r="F1278" s="93" t="s">
        <v>1223</v>
      </c>
      <c r="G1278" s="93" t="s">
        <v>937</v>
      </c>
      <c r="H1278" s="31">
        <v>15000</v>
      </c>
      <c r="I1278" s="31">
        <v>10650</v>
      </c>
      <c r="J1278" s="31">
        <v>60</v>
      </c>
      <c r="K1278" s="106">
        <v>650</v>
      </c>
    </row>
    <row r="1279" spans="2:11" x14ac:dyDescent="0.25">
      <c r="B1279" s="17">
        <v>30799</v>
      </c>
      <c r="C1279" s="51" t="s">
        <v>1197</v>
      </c>
      <c r="D1279" s="88"/>
      <c r="E1279" s="56">
        <v>43158</v>
      </c>
      <c r="F1279" s="93" t="s">
        <v>1223</v>
      </c>
      <c r="G1279" s="93" t="s">
        <v>935</v>
      </c>
      <c r="H1279" s="31">
        <v>30000</v>
      </c>
      <c r="I1279" s="31">
        <v>25500</v>
      </c>
      <c r="J1279" s="31">
        <v>58</v>
      </c>
      <c r="K1279" s="106">
        <v>1100</v>
      </c>
    </row>
    <row r="1280" spans="2:11" x14ac:dyDescent="0.25">
      <c r="B1280" s="17">
        <v>30104</v>
      </c>
      <c r="C1280" s="51" t="s">
        <v>1189</v>
      </c>
      <c r="D1280" s="88"/>
      <c r="E1280" s="56">
        <v>43228</v>
      </c>
      <c r="F1280" s="93" t="s">
        <v>1222</v>
      </c>
      <c r="G1280" s="93" t="s">
        <v>933</v>
      </c>
      <c r="H1280" s="31">
        <v>7000</v>
      </c>
      <c r="I1280" s="31">
        <v>3850</v>
      </c>
      <c r="J1280" s="31">
        <v>54</v>
      </c>
      <c r="K1280" s="106">
        <v>380</v>
      </c>
    </row>
    <row r="1281" spans="2:11" x14ac:dyDescent="0.25">
      <c r="B1281" s="17">
        <v>30597</v>
      </c>
      <c r="C1281" s="51" t="s">
        <v>1197</v>
      </c>
      <c r="D1281" s="88"/>
      <c r="E1281" s="56">
        <v>43193</v>
      </c>
      <c r="F1281" s="93" t="s">
        <v>1219</v>
      </c>
      <c r="G1281" s="93" t="s">
        <v>932</v>
      </c>
      <c r="H1281" s="31">
        <v>5000</v>
      </c>
      <c r="I1281" s="31">
        <v>4450</v>
      </c>
      <c r="J1281" s="31">
        <v>99</v>
      </c>
      <c r="K1281" s="106">
        <v>350</v>
      </c>
    </row>
    <row r="1282" spans="2:11" x14ac:dyDescent="0.25">
      <c r="B1282" s="17">
        <v>30120</v>
      </c>
      <c r="C1282" s="51" t="s">
        <v>1189</v>
      </c>
      <c r="D1282" s="88"/>
      <c r="E1282" s="56">
        <v>43301</v>
      </c>
      <c r="F1282" s="93" t="s">
        <v>1221</v>
      </c>
      <c r="G1282" s="93" t="s">
        <v>933</v>
      </c>
      <c r="H1282" s="31">
        <v>7000</v>
      </c>
      <c r="I1282" s="31">
        <v>5040</v>
      </c>
      <c r="J1282" s="31">
        <v>73</v>
      </c>
      <c r="K1282" s="106">
        <v>380</v>
      </c>
    </row>
    <row r="1283" spans="2:11" x14ac:dyDescent="0.25">
      <c r="B1283" s="17">
        <v>30501</v>
      </c>
      <c r="C1283" s="51" t="s">
        <v>1198</v>
      </c>
      <c r="D1283" s="88"/>
      <c r="E1283" s="56">
        <v>43258</v>
      </c>
      <c r="F1283" s="93" t="s">
        <v>1220</v>
      </c>
      <c r="G1283" s="93" t="s">
        <v>936</v>
      </c>
      <c r="H1283" s="31">
        <v>8000</v>
      </c>
      <c r="I1283" s="31">
        <v>7600</v>
      </c>
      <c r="J1283" s="31">
        <v>75</v>
      </c>
      <c r="K1283" s="106">
        <v>560</v>
      </c>
    </row>
    <row r="1284" spans="2:11" x14ac:dyDescent="0.25">
      <c r="B1284" s="17">
        <v>30427</v>
      </c>
      <c r="C1284" s="51" t="s">
        <v>1193</v>
      </c>
      <c r="D1284" s="88"/>
      <c r="E1284" s="56">
        <v>43303</v>
      </c>
      <c r="F1284" s="93" t="s">
        <v>976</v>
      </c>
      <c r="G1284" s="93" t="s">
        <v>937</v>
      </c>
      <c r="H1284" s="31">
        <v>10000</v>
      </c>
      <c r="I1284" s="31">
        <v>5800</v>
      </c>
      <c r="J1284" s="31">
        <v>92</v>
      </c>
      <c r="K1284" s="106">
        <v>500</v>
      </c>
    </row>
    <row r="1285" spans="2:11" x14ac:dyDescent="0.25">
      <c r="B1285" s="17">
        <v>30273</v>
      </c>
      <c r="C1285" s="51" t="s">
        <v>1189</v>
      </c>
      <c r="D1285" s="88"/>
      <c r="E1285" s="56">
        <v>43174</v>
      </c>
      <c r="F1285" s="93" t="s">
        <v>1224</v>
      </c>
      <c r="G1285" s="93" t="s">
        <v>933</v>
      </c>
      <c r="H1285" s="31">
        <v>15000</v>
      </c>
      <c r="I1285" s="31">
        <v>14550</v>
      </c>
      <c r="J1285" s="31">
        <v>50</v>
      </c>
      <c r="K1285" s="106">
        <v>650</v>
      </c>
    </row>
    <row r="1286" spans="2:11" x14ac:dyDescent="0.25">
      <c r="B1286" s="17">
        <v>30466</v>
      </c>
      <c r="C1286" s="51" t="s">
        <v>1189</v>
      </c>
      <c r="D1286" s="88"/>
      <c r="E1286" s="56">
        <v>43214</v>
      </c>
      <c r="F1286" s="93" t="s">
        <v>1221</v>
      </c>
      <c r="G1286" s="93" t="s">
        <v>934</v>
      </c>
      <c r="H1286" s="31">
        <v>2000</v>
      </c>
      <c r="I1286" s="31">
        <v>1480</v>
      </c>
      <c r="J1286" s="31">
        <v>87</v>
      </c>
      <c r="K1286" s="106">
        <v>150</v>
      </c>
    </row>
    <row r="1287" spans="2:11" x14ac:dyDescent="0.25">
      <c r="B1287" s="17">
        <v>30678</v>
      </c>
      <c r="C1287" s="51" t="s">
        <v>1199</v>
      </c>
      <c r="D1287" s="88"/>
      <c r="E1287" s="56">
        <v>43316</v>
      </c>
      <c r="F1287" s="93" t="s">
        <v>1220</v>
      </c>
      <c r="G1287" s="93" t="s">
        <v>934</v>
      </c>
      <c r="H1287" s="31">
        <v>30000</v>
      </c>
      <c r="I1287" s="31">
        <v>26700</v>
      </c>
      <c r="J1287" s="31">
        <v>98</v>
      </c>
      <c r="K1287" s="106">
        <v>1100</v>
      </c>
    </row>
    <row r="1288" spans="2:11" x14ac:dyDescent="0.25">
      <c r="B1288" s="17">
        <v>30321</v>
      </c>
      <c r="C1288" s="51" t="s">
        <v>1185</v>
      </c>
      <c r="D1288" s="88"/>
      <c r="E1288" s="56">
        <v>43321</v>
      </c>
      <c r="F1288" s="93" t="s">
        <v>1195</v>
      </c>
      <c r="G1288" s="93" t="s">
        <v>936</v>
      </c>
      <c r="H1288" s="31">
        <v>30000</v>
      </c>
      <c r="I1288" s="31">
        <v>28800</v>
      </c>
      <c r="J1288" s="31">
        <v>50</v>
      </c>
      <c r="K1288" s="106">
        <v>1100</v>
      </c>
    </row>
    <row r="1289" spans="2:11" x14ac:dyDescent="0.25">
      <c r="B1289" s="17">
        <v>30618</v>
      </c>
      <c r="C1289" s="51" t="s">
        <v>1199</v>
      </c>
      <c r="D1289" s="88"/>
      <c r="E1289" s="56">
        <v>43269</v>
      </c>
      <c r="F1289" s="93" t="s">
        <v>1220</v>
      </c>
      <c r="G1289" s="93" t="s">
        <v>936</v>
      </c>
      <c r="H1289" s="31">
        <v>1000</v>
      </c>
      <c r="I1289" s="31">
        <v>920</v>
      </c>
      <c r="J1289" s="31">
        <v>95</v>
      </c>
      <c r="K1289" s="106">
        <v>120</v>
      </c>
    </row>
    <row r="1290" spans="2:11" x14ac:dyDescent="0.25">
      <c r="B1290" s="17">
        <v>30455</v>
      </c>
      <c r="C1290" s="51" t="s">
        <v>1198</v>
      </c>
      <c r="D1290" s="88"/>
      <c r="E1290" s="56">
        <v>43253</v>
      </c>
      <c r="F1290" s="93" t="s">
        <v>980</v>
      </c>
      <c r="G1290" s="93" t="s">
        <v>932</v>
      </c>
      <c r="H1290" s="31">
        <v>10000</v>
      </c>
      <c r="I1290" s="31">
        <v>9000</v>
      </c>
      <c r="J1290" s="31">
        <v>72</v>
      </c>
      <c r="K1290" s="106">
        <v>500</v>
      </c>
    </row>
    <row r="1291" spans="2:11" x14ac:dyDescent="0.25">
      <c r="B1291" s="17">
        <v>30510</v>
      </c>
      <c r="C1291" s="51" t="s">
        <v>1197</v>
      </c>
      <c r="D1291" s="88"/>
      <c r="E1291" s="56">
        <v>43196</v>
      </c>
      <c r="F1291" s="93" t="s">
        <v>1195</v>
      </c>
      <c r="G1291" s="93" t="s">
        <v>933</v>
      </c>
      <c r="H1291" s="31">
        <v>20000</v>
      </c>
      <c r="I1291" s="31">
        <v>20000</v>
      </c>
      <c r="J1291" s="31">
        <v>56</v>
      </c>
      <c r="K1291" s="106">
        <v>900</v>
      </c>
    </row>
    <row r="1292" spans="2:11" x14ac:dyDescent="0.25">
      <c r="B1292" s="17">
        <v>30414</v>
      </c>
      <c r="C1292" s="51" t="s">
        <v>1199</v>
      </c>
      <c r="D1292" s="88"/>
      <c r="E1292" s="56">
        <v>43330</v>
      </c>
      <c r="F1292" s="93" t="s">
        <v>976</v>
      </c>
      <c r="G1292" s="93" t="s">
        <v>936</v>
      </c>
      <c r="H1292" s="31">
        <v>8000</v>
      </c>
      <c r="I1292" s="31">
        <v>6720</v>
      </c>
      <c r="J1292" s="31">
        <v>100</v>
      </c>
      <c r="K1292" s="106">
        <v>560</v>
      </c>
    </row>
    <row r="1293" spans="2:11" x14ac:dyDescent="0.25">
      <c r="B1293" s="17">
        <v>30007</v>
      </c>
      <c r="C1293" s="51" t="s">
        <v>1189</v>
      </c>
      <c r="D1293" s="88"/>
      <c r="E1293" s="56">
        <v>43306</v>
      </c>
      <c r="F1293" s="93" t="s">
        <v>1219</v>
      </c>
      <c r="G1293" s="93" t="s">
        <v>937</v>
      </c>
      <c r="H1293" s="31">
        <v>8000</v>
      </c>
      <c r="I1293" s="31">
        <v>5760</v>
      </c>
      <c r="J1293" s="31">
        <v>88</v>
      </c>
      <c r="K1293" s="106">
        <v>560</v>
      </c>
    </row>
    <row r="1294" spans="2:11" x14ac:dyDescent="0.25">
      <c r="B1294" s="17">
        <v>30301</v>
      </c>
      <c r="C1294" s="51" t="s">
        <v>1197</v>
      </c>
      <c r="D1294" s="88"/>
      <c r="E1294" s="56">
        <v>43287</v>
      </c>
      <c r="F1294" s="93" t="s">
        <v>1222</v>
      </c>
      <c r="G1294" s="93" t="s">
        <v>935</v>
      </c>
      <c r="H1294" s="31">
        <v>2000</v>
      </c>
      <c r="I1294" s="31">
        <v>1340</v>
      </c>
      <c r="J1294" s="31">
        <v>79</v>
      </c>
      <c r="K1294" s="106">
        <v>150</v>
      </c>
    </row>
    <row r="1295" spans="2:11" x14ac:dyDescent="0.25">
      <c r="B1295" s="17">
        <v>30509</v>
      </c>
      <c r="C1295" s="51" t="s">
        <v>1193</v>
      </c>
      <c r="D1295" s="88"/>
      <c r="E1295" s="56">
        <v>43248</v>
      </c>
      <c r="F1295" s="93" t="s">
        <v>1195</v>
      </c>
      <c r="G1295" s="93" t="s">
        <v>935</v>
      </c>
      <c r="H1295" s="31">
        <v>10000</v>
      </c>
      <c r="I1295" s="31">
        <v>5200</v>
      </c>
      <c r="J1295" s="31">
        <v>79</v>
      </c>
      <c r="K1295" s="106">
        <v>500</v>
      </c>
    </row>
    <row r="1296" spans="2:11" x14ac:dyDescent="0.25">
      <c r="B1296" s="17">
        <v>30286</v>
      </c>
      <c r="C1296" s="51" t="s">
        <v>1198</v>
      </c>
      <c r="D1296" s="88"/>
      <c r="E1296" s="56">
        <v>43313</v>
      </c>
      <c r="F1296" s="93" t="s">
        <v>1221</v>
      </c>
      <c r="G1296" s="93" t="s">
        <v>937</v>
      </c>
      <c r="H1296" s="31">
        <v>5000</v>
      </c>
      <c r="I1296" s="31">
        <v>3550</v>
      </c>
      <c r="J1296" s="31">
        <v>86</v>
      </c>
      <c r="K1296" s="106">
        <v>350</v>
      </c>
    </row>
    <row r="1297" spans="2:11" x14ac:dyDescent="0.25">
      <c r="B1297" s="17">
        <v>30639</v>
      </c>
      <c r="C1297" s="51" t="s">
        <v>1193</v>
      </c>
      <c r="D1297" s="88"/>
      <c r="E1297" s="56">
        <v>43312</v>
      </c>
      <c r="F1297" s="93" t="s">
        <v>980</v>
      </c>
      <c r="G1297" s="93" t="s">
        <v>935</v>
      </c>
      <c r="H1297" s="31">
        <v>30000</v>
      </c>
      <c r="I1297" s="31">
        <v>21900</v>
      </c>
      <c r="J1297" s="31">
        <v>97</v>
      </c>
      <c r="K1297" s="106">
        <v>1100</v>
      </c>
    </row>
    <row r="1298" spans="2:11" x14ac:dyDescent="0.25">
      <c r="B1298" s="17">
        <v>30024</v>
      </c>
      <c r="C1298" s="51" t="s">
        <v>1193</v>
      </c>
      <c r="D1298" s="88"/>
      <c r="E1298" s="56">
        <v>43209</v>
      </c>
      <c r="F1298" s="93" t="s">
        <v>1224</v>
      </c>
      <c r="G1298" s="93" t="s">
        <v>933</v>
      </c>
      <c r="H1298" s="31">
        <v>20000</v>
      </c>
      <c r="I1298" s="31">
        <v>16400</v>
      </c>
      <c r="J1298" s="31">
        <v>68</v>
      </c>
      <c r="K1298" s="106">
        <v>900</v>
      </c>
    </row>
    <row r="1299" spans="2:11" x14ac:dyDescent="0.25">
      <c r="B1299" s="17">
        <v>30148</v>
      </c>
      <c r="C1299" s="51" t="s">
        <v>1189</v>
      </c>
      <c r="D1299" s="88"/>
      <c r="E1299" s="56">
        <v>43324</v>
      </c>
      <c r="F1299" s="93" t="s">
        <v>1221</v>
      </c>
      <c r="G1299" s="93" t="s">
        <v>933</v>
      </c>
      <c r="H1299" s="31">
        <v>30000</v>
      </c>
      <c r="I1299" s="31">
        <v>16200</v>
      </c>
      <c r="J1299" s="31">
        <v>76</v>
      </c>
      <c r="K1299" s="106">
        <v>1100</v>
      </c>
    </row>
    <row r="1300" spans="2:11" x14ac:dyDescent="0.25">
      <c r="B1300" s="17">
        <v>30454</v>
      </c>
      <c r="C1300" s="51" t="s">
        <v>1199</v>
      </c>
      <c r="D1300" s="88"/>
      <c r="E1300" s="56">
        <v>43139</v>
      </c>
      <c r="F1300" s="93" t="s">
        <v>1224</v>
      </c>
      <c r="G1300" s="93" t="s">
        <v>934</v>
      </c>
      <c r="H1300" s="31">
        <v>8000</v>
      </c>
      <c r="I1300" s="31">
        <v>4480</v>
      </c>
      <c r="J1300" s="31">
        <v>86</v>
      </c>
      <c r="K1300" s="106">
        <v>560</v>
      </c>
    </row>
    <row r="1301" spans="2:11" x14ac:dyDescent="0.25">
      <c r="B1301" s="17">
        <v>30459</v>
      </c>
      <c r="C1301" s="51" t="s">
        <v>1189</v>
      </c>
      <c r="D1301" s="88"/>
      <c r="E1301" s="56">
        <v>43334</v>
      </c>
      <c r="F1301" s="93" t="s">
        <v>1220</v>
      </c>
      <c r="G1301" s="93" t="s">
        <v>937</v>
      </c>
      <c r="H1301" s="31">
        <v>30000</v>
      </c>
      <c r="I1301" s="31">
        <v>23700</v>
      </c>
      <c r="J1301" s="31">
        <v>84</v>
      </c>
      <c r="K1301" s="106">
        <v>1100</v>
      </c>
    </row>
    <row r="1302" spans="2:11" x14ac:dyDescent="0.25">
      <c r="B1302" s="17">
        <v>30224</v>
      </c>
      <c r="C1302" s="51" t="s">
        <v>1199</v>
      </c>
      <c r="D1302" s="88"/>
      <c r="E1302" s="56">
        <v>43264</v>
      </c>
      <c r="F1302" s="93" t="s">
        <v>1221</v>
      </c>
      <c r="G1302" s="93" t="s">
        <v>936</v>
      </c>
      <c r="H1302" s="31">
        <v>2000</v>
      </c>
      <c r="I1302" s="31">
        <v>1780</v>
      </c>
      <c r="J1302" s="31">
        <v>93</v>
      </c>
      <c r="K1302" s="106">
        <v>150</v>
      </c>
    </row>
    <row r="1303" spans="2:11" x14ac:dyDescent="0.25">
      <c r="B1303" s="17">
        <v>30276</v>
      </c>
      <c r="C1303" s="51" t="s">
        <v>1185</v>
      </c>
      <c r="D1303" s="88"/>
      <c r="E1303" s="56">
        <v>43331</v>
      </c>
      <c r="F1303" s="93" t="s">
        <v>976</v>
      </c>
      <c r="G1303" s="93" t="s">
        <v>934</v>
      </c>
      <c r="H1303" s="31">
        <v>7000</v>
      </c>
      <c r="I1303" s="31">
        <v>6510</v>
      </c>
      <c r="J1303" s="31">
        <v>72</v>
      </c>
      <c r="K1303" s="106">
        <v>380</v>
      </c>
    </row>
    <row r="1304" spans="2:11" x14ac:dyDescent="0.25">
      <c r="B1304" s="17">
        <v>30183</v>
      </c>
      <c r="C1304" s="51" t="s">
        <v>1199</v>
      </c>
      <c r="D1304" s="88"/>
      <c r="E1304" s="56">
        <v>43164</v>
      </c>
      <c r="F1304" s="93" t="s">
        <v>1195</v>
      </c>
      <c r="G1304" s="93" t="s">
        <v>936</v>
      </c>
      <c r="H1304" s="31">
        <v>7000</v>
      </c>
      <c r="I1304" s="31">
        <v>4550</v>
      </c>
      <c r="J1304" s="31">
        <v>62</v>
      </c>
      <c r="K1304" s="106">
        <v>380</v>
      </c>
    </row>
    <row r="1305" spans="2:11" x14ac:dyDescent="0.25">
      <c r="B1305" s="17">
        <v>30643</v>
      </c>
      <c r="C1305" s="51" t="s">
        <v>1189</v>
      </c>
      <c r="D1305" s="88"/>
      <c r="E1305" s="56">
        <v>43147</v>
      </c>
      <c r="F1305" s="93" t="s">
        <v>1223</v>
      </c>
      <c r="G1305" s="93" t="s">
        <v>932</v>
      </c>
      <c r="H1305" s="31">
        <v>2000</v>
      </c>
      <c r="I1305" s="31">
        <v>1420</v>
      </c>
      <c r="J1305" s="31">
        <v>85</v>
      </c>
      <c r="K1305" s="106">
        <v>150</v>
      </c>
    </row>
    <row r="1306" spans="2:11" x14ac:dyDescent="0.25">
      <c r="B1306" s="17">
        <v>30192</v>
      </c>
      <c r="C1306" s="51" t="s">
        <v>1193</v>
      </c>
      <c r="D1306" s="88"/>
      <c r="E1306" s="56">
        <v>43138</v>
      </c>
      <c r="F1306" s="93" t="s">
        <v>1221</v>
      </c>
      <c r="G1306" s="93" t="s">
        <v>936</v>
      </c>
      <c r="H1306" s="31">
        <v>5000</v>
      </c>
      <c r="I1306" s="31">
        <v>3450</v>
      </c>
      <c r="J1306" s="31">
        <v>50</v>
      </c>
      <c r="K1306" s="106">
        <v>350</v>
      </c>
    </row>
    <row r="1307" spans="2:11" x14ac:dyDescent="0.25">
      <c r="B1307" s="17">
        <v>30898</v>
      </c>
      <c r="C1307" s="51" t="s">
        <v>1198</v>
      </c>
      <c r="D1307" s="88"/>
      <c r="E1307" s="56">
        <v>43189</v>
      </c>
      <c r="F1307" s="93" t="s">
        <v>1221</v>
      </c>
      <c r="G1307" s="93" t="s">
        <v>937</v>
      </c>
      <c r="H1307" s="31">
        <v>15000</v>
      </c>
      <c r="I1307" s="31">
        <v>14250</v>
      </c>
      <c r="J1307" s="31">
        <v>83</v>
      </c>
      <c r="K1307" s="106">
        <v>650</v>
      </c>
    </row>
    <row r="1308" spans="2:11" x14ac:dyDescent="0.25">
      <c r="B1308" s="17">
        <v>30124</v>
      </c>
      <c r="C1308" s="51" t="s">
        <v>1198</v>
      </c>
      <c r="D1308" s="88"/>
      <c r="E1308" s="56">
        <v>43152</v>
      </c>
      <c r="F1308" s="93" t="s">
        <v>1224</v>
      </c>
      <c r="G1308" s="93" t="s">
        <v>932</v>
      </c>
      <c r="H1308" s="31">
        <v>20000</v>
      </c>
      <c r="I1308" s="31">
        <v>13800</v>
      </c>
      <c r="J1308" s="31">
        <v>60</v>
      </c>
      <c r="K1308" s="106">
        <v>900</v>
      </c>
    </row>
    <row r="1309" spans="2:11" x14ac:dyDescent="0.25">
      <c r="B1309" s="17">
        <v>30141</v>
      </c>
      <c r="C1309" s="51" t="s">
        <v>1197</v>
      </c>
      <c r="D1309" s="88"/>
      <c r="E1309" s="56">
        <v>43232</v>
      </c>
      <c r="F1309" s="93" t="s">
        <v>980</v>
      </c>
      <c r="G1309" s="93" t="s">
        <v>935</v>
      </c>
      <c r="H1309" s="31">
        <v>1000</v>
      </c>
      <c r="I1309" s="31">
        <v>1000</v>
      </c>
      <c r="J1309" s="31">
        <v>72</v>
      </c>
      <c r="K1309" s="106">
        <v>120</v>
      </c>
    </row>
    <row r="1310" spans="2:11" x14ac:dyDescent="0.25">
      <c r="B1310" s="17">
        <v>30042</v>
      </c>
      <c r="C1310" s="51" t="s">
        <v>1185</v>
      </c>
      <c r="D1310" s="88"/>
      <c r="E1310" s="56">
        <v>43270</v>
      </c>
      <c r="F1310" s="93" t="s">
        <v>1223</v>
      </c>
      <c r="G1310" s="93" t="s">
        <v>936</v>
      </c>
      <c r="H1310" s="31">
        <v>30000</v>
      </c>
      <c r="I1310" s="31">
        <v>28800</v>
      </c>
      <c r="J1310" s="31">
        <v>75</v>
      </c>
      <c r="K1310" s="106">
        <v>1100</v>
      </c>
    </row>
    <row r="1311" spans="2:11" x14ac:dyDescent="0.25">
      <c r="B1311" s="17">
        <v>30744</v>
      </c>
      <c r="C1311" s="51" t="s">
        <v>1198</v>
      </c>
      <c r="D1311" s="88"/>
      <c r="E1311" s="56">
        <v>43145</v>
      </c>
      <c r="F1311" s="93" t="s">
        <v>1195</v>
      </c>
      <c r="G1311" s="93" t="s">
        <v>933</v>
      </c>
      <c r="H1311" s="31">
        <v>2000</v>
      </c>
      <c r="I1311" s="31">
        <v>1920</v>
      </c>
      <c r="J1311" s="31">
        <v>68</v>
      </c>
      <c r="K1311" s="106">
        <v>150</v>
      </c>
    </row>
    <row r="1312" spans="2:11" x14ac:dyDescent="0.25">
      <c r="B1312" s="17">
        <v>30692</v>
      </c>
      <c r="C1312" s="51" t="s">
        <v>1199</v>
      </c>
      <c r="D1312" s="88"/>
      <c r="E1312" s="56">
        <v>43199</v>
      </c>
      <c r="F1312" s="93" t="s">
        <v>1195</v>
      </c>
      <c r="G1312" s="93" t="s">
        <v>937</v>
      </c>
      <c r="H1312" s="31">
        <v>15000</v>
      </c>
      <c r="I1312" s="31">
        <v>9150</v>
      </c>
      <c r="J1312" s="31">
        <v>68</v>
      </c>
      <c r="K1312" s="106">
        <v>650</v>
      </c>
    </row>
    <row r="1313" spans="2:11" x14ac:dyDescent="0.25">
      <c r="B1313" s="17">
        <v>30418</v>
      </c>
      <c r="C1313" s="51" t="s">
        <v>1193</v>
      </c>
      <c r="D1313" s="88"/>
      <c r="E1313" s="56">
        <v>43146</v>
      </c>
      <c r="F1313" s="93" t="s">
        <v>1221</v>
      </c>
      <c r="G1313" s="93" t="s">
        <v>936</v>
      </c>
      <c r="H1313" s="31">
        <v>7000</v>
      </c>
      <c r="I1313" s="31">
        <v>4760</v>
      </c>
      <c r="J1313" s="31">
        <v>71</v>
      </c>
      <c r="K1313" s="106">
        <v>380</v>
      </c>
    </row>
    <row r="1314" spans="2:11" x14ac:dyDescent="0.25">
      <c r="B1314" s="17">
        <v>30470</v>
      </c>
      <c r="C1314" s="51" t="s">
        <v>1189</v>
      </c>
      <c r="D1314" s="88"/>
      <c r="E1314" s="56">
        <v>43289</v>
      </c>
      <c r="F1314" s="93" t="s">
        <v>1195</v>
      </c>
      <c r="G1314" s="93" t="s">
        <v>934</v>
      </c>
      <c r="H1314" s="31">
        <v>15000</v>
      </c>
      <c r="I1314" s="31">
        <v>13500</v>
      </c>
      <c r="J1314" s="31">
        <v>55</v>
      </c>
      <c r="K1314" s="106">
        <v>650</v>
      </c>
    </row>
    <row r="1315" spans="2:11" x14ac:dyDescent="0.25">
      <c r="B1315" s="17">
        <v>30431</v>
      </c>
      <c r="C1315" s="51" t="s">
        <v>1198</v>
      </c>
      <c r="D1315" s="88"/>
      <c r="E1315" s="56">
        <v>43103</v>
      </c>
      <c r="F1315" s="93" t="s">
        <v>976</v>
      </c>
      <c r="G1315" s="93" t="s">
        <v>937</v>
      </c>
      <c r="H1315" s="31">
        <v>8000</v>
      </c>
      <c r="I1315" s="31">
        <v>6480</v>
      </c>
      <c r="J1315" s="31">
        <v>57</v>
      </c>
      <c r="K1315" s="106">
        <v>560</v>
      </c>
    </row>
    <row r="1316" spans="2:11" x14ac:dyDescent="0.25">
      <c r="B1316" s="17">
        <v>30676</v>
      </c>
      <c r="C1316" s="51" t="s">
        <v>1199</v>
      </c>
      <c r="D1316" s="88"/>
      <c r="E1316" s="56">
        <v>43123</v>
      </c>
      <c r="F1316" s="93" t="s">
        <v>976</v>
      </c>
      <c r="G1316" s="93" t="s">
        <v>936</v>
      </c>
      <c r="H1316" s="31">
        <v>10000</v>
      </c>
      <c r="I1316" s="31">
        <v>9700</v>
      </c>
      <c r="J1316" s="31">
        <v>59</v>
      </c>
      <c r="K1316" s="106">
        <v>500</v>
      </c>
    </row>
    <row r="1317" spans="2:11" x14ac:dyDescent="0.25">
      <c r="B1317" s="17">
        <v>30784</v>
      </c>
      <c r="C1317" s="51" t="s">
        <v>1193</v>
      </c>
      <c r="D1317" s="88"/>
      <c r="E1317" s="56">
        <v>43299</v>
      </c>
      <c r="F1317" s="93" t="s">
        <v>1218</v>
      </c>
      <c r="G1317" s="93" t="s">
        <v>932</v>
      </c>
      <c r="H1317" s="31">
        <v>20000</v>
      </c>
      <c r="I1317" s="31">
        <v>16200</v>
      </c>
      <c r="J1317" s="31">
        <v>62</v>
      </c>
      <c r="K1317" s="106">
        <v>900</v>
      </c>
    </row>
    <row r="1318" spans="2:11" x14ac:dyDescent="0.25">
      <c r="B1318" s="17">
        <v>30718</v>
      </c>
      <c r="C1318" s="51" t="s">
        <v>1197</v>
      </c>
      <c r="D1318" s="88"/>
      <c r="E1318" s="56">
        <v>43335</v>
      </c>
      <c r="F1318" s="93" t="s">
        <v>980</v>
      </c>
      <c r="G1318" s="93" t="s">
        <v>935</v>
      </c>
      <c r="H1318" s="31">
        <v>15000</v>
      </c>
      <c r="I1318" s="31">
        <v>11850</v>
      </c>
      <c r="J1318" s="31">
        <v>81</v>
      </c>
      <c r="K1318" s="106">
        <v>650</v>
      </c>
    </row>
    <row r="1319" spans="2:11" x14ac:dyDescent="0.25">
      <c r="B1319" s="17">
        <v>30517</v>
      </c>
      <c r="C1319" s="51" t="s">
        <v>1193</v>
      </c>
      <c r="D1319" s="88"/>
      <c r="E1319" s="56">
        <v>43255</v>
      </c>
      <c r="F1319" s="93" t="s">
        <v>1221</v>
      </c>
      <c r="G1319" s="93" t="s">
        <v>935</v>
      </c>
      <c r="H1319" s="31">
        <v>2000</v>
      </c>
      <c r="I1319" s="31">
        <v>1580</v>
      </c>
      <c r="J1319" s="31">
        <v>83</v>
      </c>
      <c r="K1319" s="106">
        <v>150</v>
      </c>
    </row>
    <row r="1320" spans="2:11" x14ac:dyDescent="0.25">
      <c r="B1320" s="17">
        <v>30420</v>
      </c>
      <c r="C1320" s="51" t="s">
        <v>1185</v>
      </c>
      <c r="D1320" s="88"/>
      <c r="E1320" s="56">
        <v>43319</v>
      </c>
      <c r="F1320" s="93" t="s">
        <v>1223</v>
      </c>
      <c r="G1320" s="93" t="s">
        <v>936</v>
      </c>
      <c r="H1320" s="31">
        <v>1000</v>
      </c>
      <c r="I1320" s="31">
        <v>620</v>
      </c>
      <c r="J1320" s="31">
        <v>100</v>
      </c>
      <c r="K1320" s="106">
        <v>120</v>
      </c>
    </row>
    <row r="1321" spans="2:11" x14ac:dyDescent="0.25">
      <c r="B1321" s="17">
        <v>30686</v>
      </c>
      <c r="C1321" s="51" t="s">
        <v>1185</v>
      </c>
      <c r="D1321" s="88"/>
      <c r="E1321" s="56">
        <v>43310</v>
      </c>
      <c r="F1321" s="93" t="s">
        <v>1224</v>
      </c>
      <c r="G1321" s="93" t="s">
        <v>936</v>
      </c>
      <c r="H1321" s="31">
        <v>7000</v>
      </c>
      <c r="I1321" s="31">
        <v>5040</v>
      </c>
      <c r="J1321" s="31">
        <v>71</v>
      </c>
      <c r="K1321" s="106">
        <v>380</v>
      </c>
    </row>
    <row r="1322" spans="2:11" x14ac:dyDescent="0.25">
      <c r="B1322" s="17">
        <v>30109</v>
      </c>
      <c r="C1322" s="51" t="s">
        <v>1185</v>
      </c>
      <c r="D1322" s="88"/>
      <c r="E1322" s="56">
        <v>43164</v>
      </c>
      <c r="F1322" s="93" t="s">
        <v>1223</v>
      </c>
      <c r="G1322" s="93" t="s">
        <v>936</v>
      </c>
      <c r="H1322" s="31">
        <v>20000</v>
      </c>
      <c r="I1322" s="31">
        <v>10200</v>
      </c>
      <c r="J1322" s="31">
        <v>53</v>
      </c>
      <c r="K1322" s="106">
        <v>900</v>
      </c>
    </row>
    <row r="1323" spans="2:11" x14ac:dyDescent="0.25">
      <c r="B1323" s="17">
        <v>30770</v>
      </c>
      <c r="C1323" s="51" t="s">
        <v>1185</v>
      </c>
      <c r="D1323" s="88"/>
      <c r="E1323" s="56">
        <v>43114</v>
      </c>
      <c r="F1323" s="93" t="s">
        <v>1222</v>
      </c>
      <c r="G1323" s="93" t="s">
        <v>932</v>
      </c>
      <c r="H1323" s="31">
        <v>1000</v>
      </c>
      <c r="I1323" s="31">
        <v>600</v>
      </c>
      <c r="J1323" s="31">
        <v>50</v>
      </c>
      <c r="K1323" s="106">
        <v>120</v>
      </c>
    </row>
    <row r="1324" spans="2:11" x14ac:dyDescent="0.25">
      <c r="B1324" s="17">
        <v>30369</v>
      </c>
      <c r="C1324" s="51" t="s">
        <v>1185</v>
      </c>
      <c r="D1324" s="88"/>
      <c r="E1324" s="56">
        <v>43329</v>
      </c>
      <c r="F1324" s="93" t="s">
        <v>980</v>
      </c>
      <c r="G1324" s="93" t="s">
        <v>934</v>
      </c>
      <c r="H1324" s="31">
        <v>7000</v>
      </c>
      <c r="I1324" s="31">
        <v>4760</v>
      </c>
      <c r="J1324" s="31">
        <v>69</v>
      </c>
      <c r="K1324" s="106">
        <v>380</v>
      </c>
    </row>
    <row r="1325" spans="2:11" x14ac:dyDescent="0.25">
      <c r="B1325" s="17">
        <v>30231</v>
      </c>
      <c r="C1325" s="51" t="s">
        <v>1189</v>
      </c>
      <c r="D1325" s="88"/>
      <c r="E1325" s="56">
        <v>43130</v>
      </c>
      <c r="F1325" s="93" t="s">
        <v>976</v>
      </c>
      <c r="G1325" s="93" t="s">
        <v>934</v>
      </c>
      <c r="H1325" s="31">
        <v>30000</v>
      </c>
      <c r="I1325" s="31">
        <v>29700</v>
      </c>
      <c r="J1325" s="31">
        <v>86</v>
      </c>
      <c r="K1325" s="106">
        <v>1100</v>
      </c>
    </row>
    <row r="1326" spans="2:11" x14ac:dyDescent="0.25">
      <c r="B1326" s="17">
        <v>30370</v>
      </c>
      <c r="C1326" s="51" t="s">
        <v>1198</v>
      </c>
      <c r="D1326" s="88"/>
      <c r="E1326" s="56">
        <v>43198</v>
      </c>
      <c r="F1326" s="93" t="s">
        <v>1195</v>
      </c>
      <c r="G1326" s="93" t="s">
        <v>936</v>
      </c>
      <c r="H1326" s="31">
        <v>15000</v>
      </c>
      <c r="I1326" s="31">
        <v>13050</v>
      </c>
      <c r="J1326" s="31">
        <v>58</v>
      </c>
      <c r="K1326" s="106">
        <v>650</v>
      </c>
    </row>
    <row r="1327" spans="2:11" x14ac:dyDescent="0.25">
      <c r="B1327" s="17">
        <v>30134</v>
      </c>
      <c r="C1327" s="51" t="s">
        <v>1189</v>
      </c>
      <c r="D1327" s="88"/>
      <c r="E1327" s="56">
        <v>43182</v>
      </c>
      <c r="F1327" s="93" t="s">
        <v>1218</v>
      </c>
      <c r="G1327" s="93" t="s">
        <v>935</v>
      </c>
      <c r="H1327" s="31">
        <v>20000</v>
      </c>
      <c r="I1327" s="31">
        <v>10400</v>
      </c>
      <c r="J1327" s="31">
        <v>55</v>
      </c>
      <c r="K1327" s="106">
        <v>900</v>
      </c>
    </row>
    <row r="1328" spans="2:11" x14ac:dyDescent="0.25">
      <c r="B1328" s="17">
        <v>30115</v>
      </c>
      <c r="C1328" s="51" t="s">
        <v>1189</v>
      </c>
      <c r="D1328" s="88"/>
      <c r="E1328" s="56">
        <v>43113</v>
      </c>
      <c r="F1328" s="93" t="s">
        <v>1222</v>
      </c>
      <c r="G1328" s="93" t="s">
        <v>937</v>
      </c>
      <c r="H1328" s="31">
        <v>7000</v>
      </c>
      <c r="I1328" s="31">
        <v>4550</v>
      </c>
      <c r="J1328" s="31">
        <v>84</v>
      </c>
      <c r="K1328" s="106">
        <v>380</v>
      </c>
    </row>
    <row r="1329" spans="2:11" x14ac:dyDescent="0.25">
      <c r="B1329" s="17">
        <v>30505</v>
      </c>
      <c r="C1329" s="51" t="s">
        <v>1199</v>
      </c>
      <c r="D1329" s="88"/>
      <c r="E1329" s="56">
        <v>43187</v>
      </c>
      <c r="F1329" s="93" t="s">
        <v>1223</v>
      </c>
      <c r="G1329" s="93" t="s">
        <v>937</v>
      </c>
      <c r="H1329" s="31">
        <v>5000</v>
      </c>
      <c r="I1329" s="31">
        <v>3150</v>
      </c>
      <c r="J1329" s="31">
        <v>80</v>
      </c>
      <c r="K1329" s="106">
        <v>350</v>
      </c>
    </row>
    <row r="1330" spans="2:11" x14ac:dyDescent="0.25">
      <c r="B1330" s="17">
        <v>30834</v>
      </c>
      <c r="C1330" s="51" t="s">
        <v>1197</v>
      </c>
      <c r="D1330" s="88"/>
      <c r="E1330" s="56">
        <v>43268</v>
      </c>
      <c r="F1330" s="93" t="s">
        <v>1220</v>
      </c>
      <c r="G1330" s="93" t="s">
        <v>933</v>
      </c>
      <c r="H1330" s="31">
        <v>5000</v>
      </c>
      <c r="I1330" s="31">
        <v>3750</v>
      </c>
      <c r="J1330" s="31">
        <v>57</v>
      </c>
      <c r="K1330" s="106">
        <v>350</v>
      </c>
    </row>
    <row r="1331" spans="2:11" ht="12.75" thickBot="1" x14ac:dyDescent="0.3"/>
    <row r="1332" spans="2:11" ht="12.75" thickBot="1" x14ac:dyDescent="0.3">
      <c r="B1332" s="6" t="s">
        <v>1271</v>
      </c>
      <c r="G1332" s="107">
        <f>SUM(K1245:K1330)</f>
        <v>43270</v>
      </c>
    </row>
    <row r="1333" spans="2:11" ht="4.5" customHeight="1" thickBot="1" x14ac:dyDescent="0.3"/>
    <row r="1334" spans="2:11" ht="12.75" thickBot="1" x14ac:dyDescent="0.3">
      <c r="B1334" s="6" t="s">
        <v>1272</v>
      </c>
      <c r="G1334" s="139">
        <f>SUM(J1245:J1330)</f>
        <v>6321</v>
      </c>
      <c r="H1334" s="5" t="s">
        <v>1273</v>
      </c>
    </row>
    <row r="1335" spans="2:11" ht="4.5" customHeight="1" thickBot="1" x14ac:dyDescent="0.3"/>
    <row r="1336" spans="2:11" ht="12.75" thickBot="1" x14ac:dyDescent="0.3">
      <c r="B1336" s="6" t="s">
        <v>1274</v>
      </c>
      <c r="G1336" s="142">
        <f>+G1332/G1334</f>
        <v>6.8454358487581075</v>
      </c>
      <c r="H1336" s="5" t="s">
        <v>1275</v>
      </c>
    </row>
    <row r="1338" spans="2:11" x14ac:dyDescent="0.25">
      <c r="B1338" s="23" t="s">
        <v>1212</v>
      </c>
    </row>
    <row r="1340" spans="2:11" ht="36" x14ac:dyDescent="0.25">
      <c r="B1340" s="167" t="s">
        <v>1181</v>
      </c>
      <c r="C1340" s="168"/>
      <c r="D1340" s="90" t="s">
        <v>1276</v>
      </c>
      <c r="E1340" s="90" t="s">
        <v>1277</v>
      </c>
      <c r="F1340" s="22" t="s">
        <v>1278</v>
      </c>
    </row>
    <row r="1341" spans="2:11" x14ac:dyDescent="0.25">
      <c r="B1341" s="149" t="s">
        <v>1185</v>
      </c>
      <c r="C1341" s="150"/>
      <c r="D1341" s="31">
        <f t="shared" ref="D1341:D1346" si="130">SUMIFS($K$1245:$K$1330,$C$1245:$C$1330,$B1341)</f>
        <v>7180</v>
      </c>
      <c r="E1341" s="31">
        <f t="shared" ref="E1341:E1346" si="131">SUMIFS($J$1245:$J$1330,$C$1245:$C$1330,$B1341)</f>
        <v>799</v>
      </c>
      <c r="F1341" s="108">
        <f t="shared" ref="F1341:F1346" si="132">+D1341/E1341</f>
        <v>8.9862327909887352</v>
      </c>
    </row>
    <row r="1342" spans="2:11" x14ac:dyDescent="0.25">
      <c r="B1342" s="149" t="s">
        <v>1189</v>
      </c>
      <c r="C1342" s="150"/>
      <c r="D1342" s="31">
        <f t="shared" si="130"/>
        <v>9670</v>
      </c>
      <c r="E1342" s="31">
        <f t="shared" si="131"/>
        <v>1254</v>
      </c>
      <c r="F1342" s="108">
        <f t="shared" si="132"/>
        <v>7.7113237639553427</v>
      </c>
    </row>
    <row r="1343" spans="2:11" x14ac:dyDescent="0.25">
      <c r="B1343" s="149" t="s">
        <v>1193</v>
      </c>
      <c r="C1343" s="150"/>
      <c r="D1343" s="31">
        <f t="shared" si="130"/>
        <v>7050</v>
      </c>
      <c r="E1343" s="31">
        <f t="shared" si="131"/>
        <v>1054</v>
      </c>
      <c r="F1343" s="108">
        <f t="shared" si="132"/>
        <v>6.6888045540796961</v>
      </c>
    </row>
    <row r="1344" spans="2:11" x14ac:dyDescent="0.25">
      <c r="B1344" s="149" t="s">
        <v>1197</v>
      </c>
      <c r="C1344" s="150"/>
      <c r="D1344" s="31">
        <f t="shared" si="130"/>
        <v>6240</v>
      </c>
      <c r="E1344" s="31">
        <f t="shared" si="131"/>
        <v>1127</v>
      </c>
      <c r="F1344" s="108">
        <f t="shared" si="132"/>
        <v>5.5368234250221828</v>
      </c>
    </row>
    <row r="1345" spans="2:6" x14ac:dyDescent="0.25">
      <c r="B1345" s="149" t="s">
        <v>1198</v>
      </c>
      <c r="C1345" s="150"/>
      <c r="D1345" s="31">
        <f t="shared" si="130"/>
        <v>6320</v>
      </c>
      <c r="E1345" s="31">
        <f t="shared" si="131"/>
        <v>918</v>
      </c>
      <c r="F1345" s="108">
        <f t="shared" si="132"/>
        <v>6.8845315904139435</v>
      </c>
    </row>
    <row r="1346" spans="2:6" x14ac:dyDescent="0.25">
      <c r="B1346" s="149" t="s">
        <v>1199</v>
      </c>
      <c r="C1346" s="150"/>
      <c r="D1346" s="31">
        <f t="shared" si="130"/>
        <v>6810</v>
      </c>
      <c r="E1346" s="31">
        <f t="shared" si="131"/>
        <v>1169</v>
      </c>
      <c r="F1346" s="108">
        <f t="shared" si="132"/>
        <v>5.8254918733960652</v>
      </c>
    </row>
    <row r="1347" spans="2:6" x14ac:dyDescent="0.25">
      <c r="D1347" s="110"/>
      <c r="E1347" s="110"/>
      <c r="F1347" s="143"/>
    </row>
    <row r="1348" spans="2:6" x14ac:dyDescent="0.25">
      <c r="C1348" s="6" t="s">
        <v>1213</v>
      </c>
      <c r="D1348" s="111">
        <f>SUM(D1341:D1347)</f>
        <v>43270</v>
      </c>
      <c r="E1348" s="111">
        <f>SUM(E1341:E1347)</f>
        <v>6321</v>
      </c>
      <c r="F1348" s="109">
        <f>+D1348/E1348</f>
        <v>6.8454358487581075</v>
      </c>
    </row>
    <row r="1350" spans="2:6" x14ac:dyDescent="0.25">
      <c r="B1350" s="23" t="s">
        <v>1225</v>
      </c>
    </row>
    <row r="1352" spans="2:6" ht="36" x14ac:dyDescent="0.25">
      <c r="B1352" s="167" t="s">
        <v>1217</v>
      </c>
      <c r="C1352" s="168"/>
      <c r="D1352" s="90" t="s">
        <v>1276</v>
      </c>
      <c r="E1352" s="90" t="s">
        <v>1277</v>
      </c>
      <c r="F1352" s="22" t="s">
        <v>1278</v>
      </c>
    </row>
    <row r="1353" spans="2:6" x14ac:dyDescent="0.25">
      <c r="B1353" s="171" t="s">
        <v>1218</v>
      </c>
      <c r="C1353" s="172"/>
      <c r="D1353" s="31">
        <f>SUMIFS($K$1245:$K$1330,$F$1245:$F$1330,$B1353)</f>
        <v>2620</v>
      </c>
      <c r="E1353" s="31">
        <f>SUMIFS($J$1245:$J$1330,$F$1245:$F$1330,$B1353)</f>
        <v>349</v>
      </c>
      <c r="F1353" s="108">
        <f>+D1353/E1353</f>
        <v>7.5071633237822351</v>
      </c>
    </row>
    <row r="1354" spans="2:6" x14ac:dyDescent="0.25">
      <c r="B1354" s="171" t="s">
        <v>1219</v>
      </c>
      <c r="C1354" s="172"/>
      <c r="D1354" s="31">
        <f t="shared" ref="D1354:D1362" si="133">SUMIFS($K$1245:$K$1330,$F$1245:$F$1330,$B1354)</f>
        <v>3260</v>
      </c>
      <c r="E1354" s="31">
        <f t="shared" ref="E1354:E1362" si="134">SUMIFS($J$1245:$J$1330,$F$1245:$F$1330,$B1354)</f>
        <v>421</v>
      </c>
      <c r="F1354" s="108">
        <f t="shared" ref="F1354:F1361" si="135">+D1354/E1354</f>
        <v>7.7434679334916865</v>
      </c>
    </row>
    <row r="1355" spans="2:6" x14ac:dyDescent="0.25">
      <c r="B1355" s="171" t="s">
        <v>980</v>
      </c>
      <c r="C1355" s="172"/>
      <c r="D1355" s="31">
        <f t="shared" si="133"/>
        <v>3020</v>
      </c>
      <c r="E1355" s="31">
        <f t="shared" si="134"/>
        <v>527</v>
      </c>
      <c r="F1355" s="108">
        <f t="shared" si="135"/>
        <v>5.730550284629981</v>
      </c>
    </row>
    <row r="1356" spans="2:6" x14ac:dyDescent="0.25">
      <c r="B1356" s="171" t="s">
        <v>1220</v>
      </c>
      <c r="C1356" s="172"/>
      <c r="D1356" s="31">
        <f t="shared" si="133"/>
        <v>4730</v>
      </c>
      <c r="E1356" s="31">
        <f t="shared" si="134"/>
        <v>680</v>
      </c>
      <c r="F1356" s="108">
        <f t="shared" si="135"/>
        <v>6.9558823529411766</v>
      </c>
    </row>
    <row r="1357" spans="2:6" x14ac:dyDescent="0.25">
      <c r="B1357" s="171" t="s">
        <v>976</v>
      </c>
      <c r="C1357" s="172"/>
      <c r="D1357" s="31">
        <f t="shared" si="133"/>
        <v>5830</v>
      </c>
      <c r="E1357" s="31">
        <f t="shared" si="134"/>
        <v>847</v>
      </c>
      <c r="F1357" s="108">
        <f t="shared" si="135"/>
        <v>6.883116883116883</v>
      </c>
    </row>
    <row r="1358" spans="2:6" x14ac:dyDescent="0.25">
      <c r="B1358" s="171" t="s">
        <v>1221</v>
      </c>
      <c r="C1358" s="172"/>
      <c r="D1358" s="31">
        <f t="shared" si="133"/>
        <v>4380</v>
      </c>
      <c r="E1358" s="31">
        <f t="shared" si="134"/>
        <v>945</v>
      </c>
      <c r="F1358" s="108">
        <f t="shared" si="135"/>
        <v>4.6349206349206353</v>
      </c>
    </row>
    <row r="1359" spans="2:6" x14ac:dyDescent="0.25">
      <c r="B1359" s="171" t="s">
        <v>1222</v>
      </c>
      <c r="C1359" s="172"/>
      <c r="D1359" s="31">
        <f t="shared" si="133"/>
        <v>1150</v>
      </c>
      <c r="E1359" s="31">
        <f t="shared" si="134"/>
        <v>337</v>
      </c>
      <c r="F1359" s="108">
        <f t="shared" si="135"/>
        <v>3.4124629080118694</v>
      </c>
    </row>
    <row r="1360" spans="2:6" x14ac:dyDescent="0.25">
      <c r="B1360" s="171" t="s">
        <v>1223</v>
      </c>
      <c r="C1360" s="172"/>
      <c r="D1360" s="31">
        <f t="shared" si="133"/>
        <v>7370</v>
      </c>
      <c r="E1360" s="31">
        <f t="shared" si="134"/>
        <v>846</v>
      </c>
      <c r="F1360" s="108">
        <f t="shared" si="135"/>
        <v>8.7115839243498812</v>
      </c>
    </row>
    <row r="1361" spans="2:6" x14ac:dyDescent="0.25">
      <c r="B1361" s="171" t="s">
        <v>1224</v>
      </c>
      <c r="C1361" s="172"/>
      <c r="D1361" s="31">
        <f t="shared" si="133"/>
        <v>5010</v>
      </c>
      <c r="E1361" s="31">
        <f t="shared" si="134"/>
        <v>613</v>
      </c>
      <c r="F1361" s="108">
        <f t="shared" si="135"/>
        <v>8.1729200652528551</v>
      </c>
    </row>
    <row r="1362" spans="2:6" x14ac:dyDescent="0.25">
      <c r="B1362" s="171" t="s">
        <v>1195</v>
      </c>
      <c r="C1362" s="172"/>
      <c r="D1362" s="31">
        <f t="shared" si="133"/>
        <v>5900</v>
      </c>
      <c r="E1362" s="31">
        <f t="shared" si="134"/>
        <v>756</v>
      </c>
      <c r="F1362" s="108">
        <f>+D1362/E1362</f>
        <v>7.8042328042328046</v>
      </c>
    </row>
    <row r="1363" spans="2:6" x14ac:dyDescent="0.25">
      <c r="F1363" s="145"/>
    </row>
    <row r="1364" spans="2:6" x14ac:dyDescent="0.25">
      <c r="C1364" s="6" t="s">
        <v>1213</v>
      </c>
      <c r="D1364" s="111">
        <f>SUM(D1353:D1363)</f>
        <v>43270</v>
      </c>
      <c r="E1364" s="111">
        <f>SUM(E1353:E1363)</f>
        <v>6321</v>
      </c>
      <c r="F1364" s="109">
        <f>+D1364/E1364</f>
        <v>6.8454358487581075</v>
      </c>
    </row>
    <row r="1366" spans="2:6" x14ac:dyDescent="0.25">
      <c r="B1366" s="23" t="s">
        <v>1279</v>
      </c>
    </row>
    <row r="1368" spans="2:6" ht="36" x14ac:dyDescent="0.25">
      <c r="B1368" s="167" t="s">
        <v>1214</v>
      </c>
      <c r="C1368" s="168"/>
      <c r="D1368" s="90" t="s">
        <v>1276</v>
      </c>
      <c r="E1368" s="90" t="s">
        <v>1277</v>
      </c>
      <c r="F1368" s="22" t="s">
        <v>1278</v>
      </c>
    </row>
    <row r="1369" spans="2:6" x14ac:dyDescent="0.25">
      <c r="B1369" s="179">
        <v>1000</v>
      </c>
      <c r="C1369" s="180"/>
      <c r="D1369" s="31">
        <f>SUMIFS($K$1245:$K$1330,$H$1245:$H$1330,$B1369)</f>
        <v>1440</v>
      </c>
      <c r="E1369" s="31">
        <f>SUMIFS($J$1245:$J$1330,$H$1245:$H$1330,$B1369)</f>
        <v>859</v>
      </c>
      <c r="F1369" s="108">
        <f>+D1369/E1369</f>
        <v>1.6763678696158324</v>
      </c>
    </row>
    <row r="1370" spans="2:6" x14ac:dyDescent="0.25">
      <c r="B1370" s="179">
        <v>2000</v>
      </c>
      <c r="C1370" s="180"/>
      <c r="D1370" s="31">
        <f t="shared" ref="D1370:D1378" si="136">SUMIFS($K$1245:$K$1330,$H$1245:$H$1330,$B1370)</f>
        <v>1350</v>
      </c>
      <c r="E1370" s="31">
        <f t="shared" ref="E1370:E1378" si="137">SUMIFS($J$1245:$J$1330,$H$1245:$H$1330,$B1370)</f>
        <v>721</v>
      </c>
      <c r="F1370" s="108">
        <f t="shared" ref="F1370:F1377" si="138">+D1370/E1370</f>
        <v>1.8723994452149793</v>
      </c>
    </row>
    <row r="1371" spans="2:6" x14ac:dyDescent="0.25">
      <c r="B1371" s="179">
        <v>3000</v>
      </c>
      <c r="C1371" s="180"/>
      <c r="D1371" s="31">
        <f t="shared" si="136"/>
        <v>1750</v>
      </c>
      <c r="E1371" s="31">
        <f t="shared" si="137"/>
        <v>545</v>
      </c>
      <c r="F1371" s="108">
        <f t="shared" si="138"/>
        <v>3.2110091743119265</v>
      </c>
    </row>
    <row r="1372" spans="2:6" x14ac:dyDescent="0.25">
      <c r="B1372" s="179">
        <v>5000</v>
      </c>
      <c r="C1372" s="180"/>
      <c r="D1372" s="31">
        <f t="shared" si="136"/>
        <v>3150</v>
      </c>
      <c r="E1372" s="31">
        <f t="shared" si="137"/>
        <v>722</v>
      </c>
      <c r="F1372" s="108">
        <f t="shared" si="138"/>
        <v>4.3628808864265931</v>
      </c>
    </row>
    <row r="1373" spans="2:6" x14ac:dyDescent="0.25">
      <c r="B1373" s="179">
        <v>7000</v>
      </c>
      <c r="C1373" s="180"/>
      <c r="D1373" s="31">
        <f t="shared" si="136"/>
        <v>3420</v>
      </c>
      <c r="E1373" s="31">
        <f t="shared" si="137"/>
        <v>656</v>
      </c>
      <c r="F1373" s="108">
        <f t="shared" si="138"/>
        <v>5.2134146341463419</v>
      </c>
    </row>
    <row r="1374" spans="2:6" x14ac:dyDescent="0.25">
      <c r="B1374" s="179">
        <v>10000</v>
      </c>
      <c r="C1374" s="180"/>
      <c r="D1374" s="31">
        <f t="shared" si="136"/>
        <v>3000</v>
      </c>
      <c r="E1374" s="31">
        <f t="shared" si="137"/>
        <v>439</v>
      </c>
      <c r="F1374" s="108">
        <f t="shared" si="138"/>
        <v>6.83371298405467</v>
      </c>
    </row>
    <row r="1375" spans="2:6" x14ac:dyDescent="0.25">
      <c r="B1375" s="179">
        <v>15000</v>
      </c>
      <c r="C1375" s="180"/>
      <c r="D1375" s="31">
        <f t="shared" si="136"/>
        <v>5200</v>
      </c>
      <c r="E1375" s="31">
        <f t="shared" si="137"/>
        <v>508</v>
      </c>
      <c r="F1375" s="108">
        <f t="shared" si="138"/>
        <v>10.236220472440944</v>
      </c>
    </row>
    <row r="1376" spans="2:6" x14ac:dyDescent="0.25">
      <c r="B1376" s="179">
        <v>20000</v>
      </c>
      <c r="C1376" s="180"/>
      <c r="D1376" s="31">
        <f t="shared" si="136"/>
        <v>6300</v>
      </c>
      <c r="E1376" s="31">
        <f t="shared" si="137"/>
        <v>407</v>
      </c>
      <c r="F1376" s="108">
        <f t="shared" si="138"/>
        <v>15.47911547911548</v>
      </c>
    </row>
    <row r="1377" spans="2:6" x14ac:dyDescent="0.25">
      <c r="B1377" s="179">
        <v>30000</v>
      </c>
      <c r="C1377" s="180"/>
      <c r="D1377" s="31">
        <f t="shared" si="136"/>
        <v>14300</v>
      </c>
      <c r="E1377" s="31">
        <f t="shared" si="137"/>
        <v>995</v>
      </c>
      <c r="F1377" s="108">
        <f t="shared" si="138"/>
        <v>14.371859296482413</v>
      </c>
    </row>
    <row r="1378" spans="2:6" x14ac:dyDescent="0.25">
      <c r="B1378" s="179">
        <v>8000</v>
      </c>
      <c r="C1378" s="180"/>
      <c r="D1378" s="31">
        <f t="shared" si="136"/>
        <v>3360</v>
      </c>
      <c r="E1378" s="31">
        <f t="shared" si="137"/>
        <v>469</v>
      </c>
      <c r="F1378" s="108">
        <f>+D1378/E1378</f>
        <v>7.1641791044776122</v>
      </c>
    </row>
    <row r="1379" spans="2:6" x14ac:dyDescent="0.25">
      <c r="F1379" s="145"/>
    </row>
    <row r="1380" spans="2:6" x14ac:dyDescent="0.25">
      <c r="C1380" s="6" t="s">
        <v>1213</v>
      </c>
      <c r="D1380" s="111">
        <f>SUM(D1369:D1379)</f>
        <v>43270</v>
      </c>
      <c r="E1380" s="111">
        <f>SUM(E1369:E1379)</f>
        <v>6321</v>
      </c>
      <c r="F1380" s="109">
        <f>+D1380/E1380</f>
        <v>6.8454358487581075</v>
      </c>
    </row>
    <row r="1382" spans="2:6" x14ac:dyDescent="0.25">
      <c r="B1382" s="23" t="s">
        <v>1280</v>
      </c>
    </row>
    <row r="1384" spans="2:6" ht="36" x14ac:dyDescent="0.25">
      <c r="B1384" s="167" t="s">
        <v>940</v>
      </c>
      <c r="C1384" s="168"/>
      <c r="D1384" s="90" t="s">
        <v>1276</v>
      </c>
      <c r="E1384" s="90" t="s">
        <v>1277</v>
      </c>
      <c r="F1384" s="22" t="s">
        <v>1278</v>
      </c>
    </row>
    <row r="1385" spans="2:6" x14ac:dyDescent="0.25">
      <c r="B1385" s="112" t="s">
        <v>932</v>
      </c>
      <c r="C1385" s="113"/>
      <c r="D1385" s="31">
        <f t="shared" ref="D1385:D1390" si="139">SUMIFS($K$1245:$K$1330,$G$1245:$G$1330,$B1385)</f>
        <v>4650</v>
      </c>
      <c r="E1385" s="31">
        <f t="shared" ref="E1385:E1390" si="140">SUMIFS($J$1245:$J$1330,$G$1245:$G$1330,$B1385)</f>
        <v>663</v>
      </c>
      <c r="F1385" s="108">
        <f t="shared" ref="F1385:F1390" si="141">+D1385/E1385</f>
        <v>7.0135746606334841</v>
      </c>
    </row>
    <row r="1386" spans="2:6" x14ac:dyDescent="0.25">
      <c r="B1386" s="112" t="s">
        <v>933</v>
      </c>
      <c r="C1386" s="113"/>
      <c r="D1386" s="31">
        <f t="shared" si="139"/>
        <v>6060</v>
      </c>
      <c r="E1386" s="31">
        <f t="shared" si="140"/>
        <v>911</v>
      </c>
      <c r="F1386" s="108">
        <f t="shared" si="141"/>
        <v>6.6520307354555435</v>
      </c>
    </row>
    <row r="1387" spans="2:6" x14ac:dyDescent="0.25">
      <c r="B1387" s="112" t="s">
        <v>934</v>
      </c>
      <c r="C1387" s="113"/>
      <c r="D1387" s="31">
        <f t="shared" si="139"/>
        <v>5940</v>
      </c>
      <c r="E1387" s="31">
        <f t="shared" si="140"/>
        <v>836</v>
      </c>
      <c r="F1387" s="108">
        <f t="shared" si="141"/>
        <v>7.1052631578947372</v>
      </c>
    </row>
    <row r="1388" spans="2:6" x14ac:dyDescent="0.25">
      <c r="B1388" s="112" t="s">
        <v>935</v>
      </c>
      <c r="C1388" s="113"/>
      <c r="D1388" s="31">
        <f t="shared" si="139"/>
        <v>7610</v>
      </c>
      <c r="E1388" s="31">
        <f t="shared" si="140"/>
        <v>1104</v>
      </c>
      <c r="F1388" s="108">
        <f t="shared" si="141"/>
        <v>6.8931159420289854</v>
      </c>
    </row>
    <row r="1389" spans="2:6" x14ac:dyDescent="0.25">
      <c r="B1389" s="112" t="s">
        <v>936</v>
      </c>
      <c r="C1389" s="113"/>
      <c r="D1389" s="31">
        <f t="shared" si="139"/>
        <v>9240</v>
      </c>
      <c r="E1389" s="31">
        <f t="shared" si="140"/>
        <v>1531</v>
      </c>
      <c r="F1389" s="108">
        <f t="shared" si="141"/>
        <v>6.0352710646636183</v>
      </c>
    </row>
    <row r="1390" spans="2:6" x14ac:dyDescent="0.25">
      <c r="B1390" s="112" t="s">
        <v>937</v>
      </c>
      <c r="C1390" s="113"/>
      <c r="D1390" s="31">
        <f t="shared" si="139"/>
        <v>9770</v>
      </c>
      <c r="E1390" s="31">
        <f t="shared" si="140"/>
        <v>1276</v>
      </c>
      <c r="F1390" s="108">
        <f t="shared" si="141"/>
        <v>7.6567398119122254</v>
      </c>
    </row>
    <row r="1391" spans="2:6" x14ac:dyDescent="0.25">
      <c r="F1391" s="145"/>
    </row>
    <row r="1392" spans="2:6" x14ac:dyDescent="0.25">
      <c r="C1392" s="6" t="s">
        <v>1213</v>
      </c>
      <c r="D1392" s="111">
        <f>SUM(D1385:D1391)</f>
        <v>43270</v>
      </c>
      <c r="E1392" s="111">
        <f>SUM(E1385:E1391)</f>
        <v>6321</v>
      </c>
      <c r="F1392" s="109">
        <f>+D1392/E1392</f>
        <v>6.8454358487581075</v>
      </c>
    </row>
    <row r="1394" spans="2:11" x14ac:dyDescent="0.25">
      <c r="B1394" s="23" t="s">
        <v>1173</v>
      </c>
    </row>
    <row r="1396" spans="2:11" ht="36" x14ac:dyDescent="0.25">
      <c r="B1396" s="91" t="s">
        <v>1203</v>
      </c>
      <c r="C1396" s="167" t="s">
        <v>1181</v>
      </c>
      <c r="D1396" s="168"/>
      <c r="E1396" s="90" t="s">
        <v>984</v>
      </c>
      <c r="F1396" s="90" t="s">
        <v>961</v>
      </c>
      <c r="G1396" s="90" t="s">
        <v>1270</v>
      </c>
      <c r="H1396" s="90" t="s">
        <v>1205</v>
      </c>
      <c r="I1396" s="90" t="s">
        <v>1206</v>
      </c>
      <c r="J1396" s="90" t="s">
        <v>1268</v>
      </c>
      <c r="K1396" s="22" t="s">
        <v>1269</v>
      </c>
    </row>
    <row r="1397" spans="2:11" x14ac:dyDescent="0.25">
      <c r="B1397" s="17">
        <v>30158</v>
      </c>
      <c r="C1397" s="51" t="s">
        <v>1198</v>
      </c>
      <c r="D1397" s="88"/>
      <c r="E1397" s="56">
        <v>43175</v>
      </c>
      <c r="F1397" s="93" t="s">
        <v>976</v>
      </c>
      <c r="G1397" s="93" t="s">
        <v>932</v>
      </c>
      <c r="H1397" s="31">
        <v>7000</v>
      </c>
      <c r="I1397" s="31">
        <v>3920</v>
      </c>
      <c r="J1397" s="31">
        <v>50</v>
      </c>
      <c r="K1397" s="106">
        <v>380</v>
      </c>
    </row>
    <row r="1398" spans="2:11" x14ac:dyDescent="0.25">
      <c r="B1398" s="17">
        <v>30329</v>
      </c>
      <c r="C1398" s="51" t="s">
        <v>1197</v>
      </c>
      <c r="D1398" s="88"/>
      <c r="E1398" s="56">
        <v>43209</v>
      </c>
      <c r="F1398" s="93" t="s">
        <v>980</v>
      </c>
      <c r="G1398" s="93" t="s">
        <v>936</v>
      </c>
      <c r="H1398" s="31">
        <v>30000</v>
      </c>
      <c r="I1398" s="31">
        <v>21900</v>
      </c>
      <c r="J1398" s="31">
        <v>75</v>
      </c>
      <c r="K1398" s="106">
        <v>1100</v>
      </c>
    </row>
    <row r="1399" spans="2:11" x14ac:dyDescent="0.25">
      <c r="B1399" s="17">
        <v>30527</v>
      </c>
      <c r="C1399" s="51" t="s">
        <v>1185</v>
      </c>
      <c r="D1399" s="88"/>
      <c r="E1399" s="56">
        <v>43300</v>
      </c>
      <c r="F1399" s="93" t="s">
        <v>1223</v>
      </c>
      <c r="G1399" s="93" t="s">
        <v>934</v>
      </c>
      <c r="H1399" s="31">
        <v>7000</v>
      </c>
      <c r="I1399" s="31">
        <v>5040</v>
      </c>
      <c r="J1399" s="31">
        <v>94</v>
      </c>
      <c r="K1399" s="106">
        <v>380</v>
      </c>
    </row>
    <row r="1400" spans="2:11" x14ac:dyDescent="0.25">
      <c r="B1400" s="17">
        <v>30424</v>
      </c>
      <c r="C1400" s="51" t="s">
        <v>1189</v>
      </c>
      <c r="D1400" s="88"/>
      <c r="E1400" s="56">
        <v>43106</v>
      </c>
      <c r="F1400" s="93" t="s">
        <v>1220</v>
      </c>
      <c r="G1400" s="93" t="s">
        <v>933</v>
      </c>
      <c r="H1400" s="31">
        <v>7000</v>
      </c>
      <c r="I1400" s="31">
        <v>6510</v>
      </c>
      <c r="J1400" s="31">
        <v>78</v>
      </c>
      <c r="K1400" s="106">
        <v>380</v>
      </c>
    </row>
    <row r="1401" spans="2:11" x14ac:dyDescent="0.25">
      <c r="B1401" s="17">
        <v>30007</v>
      </c>
      <c r="C1401" s="51" t="s">
        <v>1193</v>
      </c>
      <c r="D1401" s="88"/>
      <c r="E1401" s="56">
        <v>43107</v>
      </c>
      <c r="F1401" s="93" t="s">
        <v>980</v>
      </c>
      <c r="G1401" s="93" t="s">
        <v>935</v>
      </c>
      <c r="H1401" s="31">
        <v>30000</v>
      </c>
      <c r="I1401" s="31">
        <v>16200</v>
      </c>
      <c r="J1401" s="31">
        <v>94</v>
      </c>
      <c r="K1401" s="106">
        <v>1100</v>
      </c>
    </row>
    <row r="1402" spans="2:11" x14ac:dyDescent="0.25">
      <c r="B1402" s="17">
        <v>30522</v>
      </c>
      <c r="C1402" s="51" t="s">
        <v>1199</v>
      </c>
      <c r="D1402" s="88"/>
      <c r="E1402" s="56">
        <v>43233</v>
      </c>
      <c r="F1402" s="93" t="s">
        <v>1224</v>
      </c>
      <c r="G1402" s="93" t="s">
        <v>936</v>
      </c>
      <c r="H1402" s="31">
        <v>1000</v>
      </c>
      <c r="I1402" s="31">
        <v>1000</v>
      </c>
      <c r="J1402" s="31">
        <v>56</v>
      </c>
      <c r="K1402" s="106">
        <v>120</v>
      </c>
    </row>
    <row r="1403" spans="2:11" x14ac:dyDescent="0.25">
      <c r="B1403" s="17">
        <v>30860</v>
      </c>
      <c r="C1403" s="51" t="s">
        <v>1189</v>
      </c>
      <c r="D1403" s="88"/>
      <c r="E1403" s="56">
        <v>43307</v>
      </c>
      <c r="F1403" s="93" t="s">
        <v>1224</v>
      </c>
      <c r="G1403" s="93" t="s">
        <v>937</v>
      </c>
      <c r="H1403" s="31">
        <v>8000</v>
      </c>
      <c r="I1403" s="31">
        <v>7760</v>
      </c>
      <c r="J1403" s="31">
        <v>53</v>
      </c>
      <c r="K1403" s="106">
        <v>560</v>
      </c>
    </row>
    <row r="1404" spans="2:11" x14ac:dyDescent="0.25">
      <c r="B1404" s="17">
        <v>30693</v>
      </c>
      <c r="C1404" s="51" t="s">
        <v>1189</v>
      </c>
      <c r="D1404" s="88"/>
      <c r="E1404" s="56">
        <v>43194</v>
      </c>
      <c r="F1404" s="93" t="s">
        <v>1224</v>
      </c>
      <c r="G1404" s="93" t="s">
        <v>934</v>
      </c>
      <c r="H1404" s="31">
        <v>5000</v>
      </c>
      <c r="I1404" s="31">
        <v>4050</v>
      </c>
      <c r="J1404" s="31">
        <v>100</v>
      </c>
      <c r="K1404" s="106">
        <v>350</v>
      </c>
    </row>
    <row r="1405" spans="2:11" x14ac:dyDescent="0.25">
      <c r="B1405" s="17">
        <v>30507</v>
      </c>
      <c r="C1405" s="51" t="s">
        <v>1198</v>
      </c>
      <c r="D1405" s="88"/>
      <c r="E1405" s="56">
        <v>43139</v>
      </c>
      <c r="F1405" s="93" t="s">
        <v>1221</v>
      </c>
      <c r="G1405" s="93" t="s">
        <v>935</v>
      </c>
      <c r="H1405" s="31">
        <v>2000</v>
      </c>
      <c r="I1405" s="31">
        <v>1580</v>
      </c>
      <c r="J1405" s="31">
        <v>95</v>
      </c>
      <c r="K1405" s="106">
        <v>150</v>
      </c>
    </row>
    <row r="1406" spans="2:11" x14ac:dyDescent="0.25">
      <c r="B1406" s="17">
        <v>30630</v>
      </c>
      <c r="C1406" s="51" t="s">
        <v>1198</v>
      </c>
      <c r="D1406" s="88"/>
      <c r="E1406" s="56">
        <v>43104</v>
      </c>
      <c r="F1406" s="93" t="s">
        <v>1223</v>
      </c>
      <c r="G1406" s="93" t="s">
        <v>932</v>
      </c>
      <c r="H1406" s="31">
        <v>15000</v>
      </c>
      <c r="I1406" s="31">
        <v>12600</v>
      </c>
      <c r="J1406" s="31">
        <v>60</v>
      </c>
      <c r="K1406" s="106">
        <v>650</v>
      </c>
    </row>
    <row r="1407" spans="2:11" x14ac:dyDescent="0.25">
      <c r="B1407" s="17">
        <v>30652</v>
      </c>
      <c r="C1407" s="51" t="s">
        <v>1198</v>
      </c>
      <c r="D1407" s="88"/>
      <c r="E1407" s="56">
        <v>43333</v>
      </c>
      <c r="F1407" s="93" t="s">
        <v>980</v>
      </c>
      <c r="G1407" s="93" t="s">
        <v>934</v>
      </c>
      <c r="H1407" s="31">
        <v>30000</v>
      </c>
      <c r="I1407" s="31">
        <v>16800</v>
      </c>
      <c r="J1407" s="31">
        <v>73</v>
      </c>
      <c r="K1407" s="106">
        <v>1100</v>
      </c>
    </row>
    <row r="1408" spans="2:11" x14ac:dyDescent="0.25">
      <c r="B1408" s="17">
        <v>30066</v>
      </c>
      <c r="C1408" s="51" t="s">
        <v>1198</v>
      </c>
      <c r="D1408" s="88"/>
      <c r="E1408" s="56">
        <v>43147</v>
      </c>
      <c r="F1408" s="93" t="s">
        <v>1222</v>
      </c>
      <c r="G1408" s="93" t="s">
        <v>937</v>
      </c>
      <c r="H1408" s="31">
        <v>5000</v>
      </c>
      <c r="I1408" s="31">
        <v>3350</v>
      </c>
      <c r="J1408" s="31">
        <v>74</v>
      </c>
      <c r="K1408" s="106">
        <v>350</v>
      </c>
    </row>
    <row r="1409" spans="2:11" x14ac:dyDescent="0.25">
      <c r="B1409" s="17">
        <v>30313</v>
      </c>
      <c r="C1409" s="51" t="s">
        <v>1197</v>
      </c>
      <c r="D1409" s="88"/>
      <c r="E1409" s="56">
        <v>43284</v>
      </c>
      <c r="F1409" s="93" t="s">
        <v>1218</v>
      </c>
      <c r="G1409" s="93" t="s">
        <v>933</v>
      </c>
      <c r="H1409" s="31">
        <v>7000</v>
      </c>
      <c r="I1409" s="31">
        <v>6370</v>
      </c>
      <c r="J1409" s="31">
        <v>57</v>
      </c>
      <c r="K1409" s="106">
        <v>380</v>
      </c>
    </row>
    <row r="1410" spans="2:11" x14ac:dyDescent="0.25">
      <c r="B1410" s="17">
        <v>30578</v>
      </c>
      <c r="C1410" s="51" t="s">
        <v>1199</v>
      </c>
      <c r="D1410" s="88"/>
      <c r="E1410" s="56">
        <v>43242</v>
      </c>
      <c r="F1410" s="93" t="s">
        <v>1218</v>
      </c>
      <c r="G1410" s="93" t="s">
        <v>936</v>
      </c>
      <c r="H1410" s="31">
        <v>20000</v>
      </c>
      <c r="I1410" s="31">
        <v>10400</v>
      </c>
      <c r="J1410" s="31">
        <v>99</v>
      </c>
      <c r="K1410" s="106">
        <v>900</v>
      </c>
    </row>
    <row r="1411" spans="2:11" x14ac:dyDescent="0.25">
      <c r="B1411" s="17">
        <v>30086</v>
      </c>
      <c r="C1411" s="51" t="s">
        <v>1197</v>
      </c>
      <c r="D1411" s="88"/>
      <c r="E1411" s="56">
        <v>43112</v>
      </c>
      <c r="F1411" s="93" t="s">
        <v>1219</v>
      </c>
      <c r="G1411" s="93" t="s">
        <v>932</v>
      </c>
      <c r="H1411" s="31">
        <v>2000</v>
      </c>
      <c r="I1411" s="31">
        <v>1200</v>
      </c>
      <c r="J1411" s="31">
        <v>86</v>
      </c>
      <c r="K1411" s="106">
        <v>150</v>
      </c>
    </row>
    <row r="1412" spans="2:11" x14ac:dyDescent="0.25">
      <c r="B1412" s="17">
        <v>30185</v>
      </c>
      <c r="C1412" s="51" t="s">
        <v>1193</v>
      </c>
      <c r="D1412" s="88"/>
      <c r="E1412" s="56">
        <v>43112</v>
      </c>
      <c r="F1412" s="93" t="s">
        <v>1195</v>
      </c>
      <c r="G1412" s="93" t="s">
        <v>936</v>
      </c>
      <c r="H1412" s="31">
        <v>8000</v>
      </c>
      <c r="I1412" s="31">
        <v>6480</v>
      </c>
      <c r="J1412" s="31">
        <v>86</v>
      </c>
      <c r="K1412" s="106">
        <v>560</v>
      </c>
    </row>
    <row r="1413" spans="2:11" x14ac:dyDescent="0.25">
      <c r="B1413" s="17">
        <v>30600</v>
      </c>
      <c r="C1413" s="51" t="s">
        <v>1185</v>
      </c>
      <c r="D1413" s="88"/>
      <c r="E1413" s="56">
        <v>43275</v>
      </c>
      <c r="F1413" s="93" t="s">
        <v>1221</v>
      </c>
      <c r="G1413" s="93" t="s">
        <v>933</v>
      </c>
      <c r="H1413" s="31">
        <v>8000</v>
      </c>
      <c r="I1413" s="31">
        <v>4080</v>
      </c>
      <c r="J1413" s="31">
        <v>66</v>
      </c>
      <c r="K1413" s="106">
        <v>560</v>
      </c>
    </row>
    <row r="1414" spans="2:11" x14ac:dyDescent="0.25">
      <c r="B1414" s="17">
        <v>30659</v>
      </c>
      <c r="C1414" s="51" t="s">
        <v>1185</v>
      </c>
      <c r="D1414" s="88"/>
      <c r="E1414" s="56">
        <v>43166</v>
      </c>
      <c r="F1414" s="93" t="s">
        <v>976</v>
      </c>
      <c r="G1414" s="93" t="s">
        <v>935</v>
      </c>
      <c r="H1414" s="31">
        <v>7000</v>
      </c>
      <c r="I1414" s="31">
        <v>4830</v>
      </c>
      <c r="J1414" s="31">
        <v>96</v>
      </c>
      <c r="K1414" s="106">
        <v>380</v>
      </c>
    </row>
    <row r="1415" spans="2:11" x14ac:dyDescent="0.25">
      <c r="B1415" s="17">
        <v>30224</v>
      </c>
      <c r="C1415" s="51" t="s">
        <v>1198</v>
      </c>
      <c r="D1415" s="88"/>
      <c r="E1415" s="56">
        <v>43135</v>
      </c>
      <c r="F1415" s="93" t="s">
        <v>1224</v>
      </c>
      <c r="G1415" s="93" t="s">
        <v>933</v>
      </c>
      <c r="H1415" s="31">
        <v>5000</v>
      </c>
      <c r="I1415" s="31">
        <v>2900</v>
      </c>
      <c r="J1415" s="31">
        <v>54</v>
      </c>
      <c r="K1415" s="106">
        <v>350</v>
      </c>
    </row>
    <row r="1416" spans="2:11" x14ac:dyDescent="0.25">
      <c r="B1416" s="17">
        <v>30779</v>
      </c>
      <c r="C1416" s="51" t="s">
        <v>1189</v>
      </c>
      <c r="D1416" s="88"/>
      <c r="E1416" s="56">
        <v>43319</v>
      </c>
      <c r="F1416" s="93" t="s">
        <v>1221</v>
      </c>
      <c r="G1416" s="93" t="s">
        <v>936</v>
      </c>
      <c r="H1416" s="31">
        <v>2000</v>
      </c>
      <c r="I1416" s="31">
        <v>1220</v>
      </c>
      <c r="J1416" s="31">
        <v>98</v>
      </c>
      <c r="K1416" s="106">
        <v>150</v>
      </c>
    </row>
    <row r="1417" spans="2:11" x14ac:dyDescent="0.25">
      <c r="B1417" s="17">
        <v>30619</v>
      </c>
      <c r="C1417" s="51" t="s">
        <v>1198</v>
      </c>
      <c r="D1417" s="88"/>
      <c r="E1417" s="56">
        <v>43230</v>
      </c>
      <c r="F1417" s="93" t="s">
        <v>1224</v>
      </c>
      <c r="G1417" s="93" t="s">
        <v>935</v>
      </c>
      <c r="H1417" s="31">
        <v>3000</v>
      </c>
      <c r="I1417" s="31">
        <v>2790</v>
      </c>
      <c r="J1417" s="31">
        <v>53</v>
      </c>
      <c r="K1417" s="106">
        <v>250</v>
      </c>
    </row>
    <row r="1418" spans="2:11" x14ac:dyDescent="0.25">
      <c r="B1418" s="17">
        <v>30250</v>
      </c>
      <c r="C1418" s="51" t="s">
        <v>1199</v>
      </c>
      <c r="D1418" s="88"/>
      <c r="E1418" s="56">
        <v>43196</v>
      </c>
      <c r="F1418" s="93" t="s">
        <v>1224</v>
      </c>
      <c r="G1418" s="93" t="s">
        <v>937</v>
      </c>
      <c r="H1418" s="31">
        <v>5000</v>
      </c>
      <c r="I1418" s="31">
        <v>4900</v>
      </c>
      <c r="J1418" s="31">
        <v>58</v>
      </c>
      <c r="K1418" s="106">
        <v>350</v>
      </c>
    </row>
    <row r="1419" spans="2:11" x14ac:dyDescent="0.25">
      <c r="B1419" s="17">
        <v>30470</v>
      </c>
      <c r="C1419" s="51" t="s">
        <v>1185</v>
      </c>
      <c r="D1419" s="88"/>
      <c r="E1419" s="56">
        <v>43329</v>
      </c>
      <c r="F1419" s="93" t="s">
        <v>1219</v>
      </c>
      <c r="G1419" s="93" t="s">
        <v>936</v>
      </c>
      <c r="H1419" s="31">
        <v>7000</v>
      </c>
      <c r="I1419" s="31">
        <v>6790</v>
      </c>
      <c r="J1419" s="31">
        <v>79</v>
      </c>
      <c r="K1419" s="106">
        <v>380</v>
      </c>
    </row>
    <row r="1420" spans="2:11" x14ac:dyDescent="0.25">
      <c r="B1420" s="17">
        <v>30557</v>
      </c>
      <c r="C1420" s="51" t="s">
        <v>1198</v>
      </c>
      <c r="D1420" s="88"/>
      <c r="E1420" s="56">
        <v>43220</v>
      </c>
      <c r="F1420" s="93" t="s">
        <v>1220</v>
      </c>
      <c r="G1420" s="93" t="s">
        <v>936</v>
      </c>
      <c r="H1420" s="31">
        <v>5000</v>
      </c>
      <c r="I1420" s="31">
        <v>3500</v>
      </c>
      <c r="J1420" s="31">
        <v>65</v>
      </c>
      <c r="K1420" s="106">
        <v>350</v>
      </c>
    </row>
    <row r="1421" spans="2:11" x14ac:dyDescent="0.25">
      <c r="B1421" s="17">
        <v>30500</v>
      </c>
      <c r="C1421" s="51" t="s">
        <v>1197</v>
      </c>
      <c r="D1421" s="88"/>
      <c r="E1421" s="56">
        <v>43190</v>
      </c>
      <c r="F1421" s="93" t="s">
        <v>1221</v>
      </c>
      <c r="G1421" s="93" t="s">
        <v>932</v>
      </c>
      <c r="H1421" s="31">
        <v>7000</v>
      </c>
      <c r="I1421" s="31">
        <v>3570</v>
      </c>
      <c r="J1421" s="31">
        <v>50</v>
      </c>
      <c r="K1421" s="106">
        <v>380</v>
      </c>
    </row>
    <row r="1422" spans="2:11" x14ac:dyDescent="0.25">
      <c r="B1422" s="17">
        <v>30486</v>
      </c>
      <c r="C1422" s="51" t="s">
        <v>1199</v>
      </c>
      <c r="D1422" s="88"/>
      <c r="E1422" s="56">
        <v>43139</v>
      </c>
      <c r="F1422" s="93" t="s">
        <v>1219</v>
      </c>
      <c r="G1422" s="93" t="s">
        <v>933</v>
      </c>
      <c r="H1422" s="31">
        <v>2000</v>
      </c>
      <c r="I1422" s="31">
        <v>1860</v>
      </c>
      <c r="J1422" s="31">
        <v>99</v>
      </c>
      <c r="K1422" s="106">
        <v>150</v>
      </c>
    </row>
    <row r="1423" spans="2:11" x14ac:dyDescent="0.25">
      <c r="B1423" s="17">
        <v>30405</v>
      </c>
      <c r="C1423" s="51" t="s">
        <v>1185</v>
      </c>
      <c r="D1423" s="88"/>
      <c r="E1423" s="56">
        <v>43252</v>
      </c>
      <c r="F1423" s="93" t="s">
        <v>980</v>
      </c>
      <c r="G1423" s="93" t="s">
        <v>934</v>
      </c>
      <c r="H1423" s="31">
        <v>15000</v>
      </c>
      <c r="I1423" s="31">
        <v>8250</v>
      </c>
      <c r="J1423" s="31">
        <v>68</v>
      </c>
      <c r="K1423" s="106">
        <v>650</v>
      </c>
    </row>
    <row r="1424" spans="2:11" x14ac:dyDescent="0.25">
      <c r="B1424" s="17">
        <v>30700</v>
      </c>
      <c r="C1424" s="51" t="s">
        <v>1193</v>
      </c>
      <c r="D1424" s="88"/>
      <c r="E1424" s="56">
        <v>43330</v>
      </c>
      <c r="F1424" s="93" t="s">
        <v>1195</v>
      </c>
      <c r="G1424" s="93" t="s">
        <v>935</v>
      </c>
      <c r="H1424" s="31">
        <v>1000</v>
      </c>
      <c r="I1424" s="31">
        <v>690</v>
      </c>
      <c r="J1424" s="31">
        <v>90</v>
      </c>
      <c r="K1424" s="106">
        <v>120</v>
      </c>
    </row>
    <row r="1425" spans="2:11" x14ac:dyDescent="0.25">
      <c r="B1425" s="17">
        <v>30003</v>
      </c>
      <c r="C1425" s="51" t="s">
        <v>1197</v>
      </c>
      <c r="D1425" s="88"/>
      <c r="E1425" s="56">
        <v>43146</v>
      </c>
      <c r="F1425" s="93" t="s">
        <v>1195</v>
      </c>
      <c r="G1425" s="93" t="s">
        <v>935</v>
      </c>
      <c r="H1425" s="31">
        <v>8000</v>
      </c>
      <c r="I1425" s="31">
        <v>5680</v>
      </c>
      <c r="J1425" s="31">
        <v>75</v>
      </c>
      <c r="K1425" s="106">
        <v>560</v>
      </c>
    </row>
    <row r="1426" spans="2:11" x14ac:dyDescent="0.25">
      <c r="B1426" s="17">
        <v>30787</v>
      </c>
      <c r="C1426" s="51" t="s">
        <v>1197</v>
      </c>
      <c r="D1426" s="88"/>
      <c r="E1426" s="56">
        <v>43325</v>
      </c>
      <c r="F1426" s="93" t="s">
        <v>1222</v>
      </c>
      <c r="G1426" s="93" t="s">
        <v>932</v>
      </c>
      <c r="H1426" s="31">
        <v>30000</v>
      </c>
      <c r="I1426" s="31">
        <v>22200</v>
      </c>
      <c r="J1426" s="31">
        <v>85</v>
      </c>
      <c r="K1426" s="106">
        <v>1100</v>
      </c>
    </row>
    <row r="1427" spans="2:11" x14ac:dyDescent="0.25">
      <c r="B1427" s="17">
        <v>30441</v>
      </c>
      <c r="C1427" s="51" t="s">
        <v>1185</v>
      </c>
      <c r="D1427" s="88"/>
      <c r="E1427" s="56">
        <v>43322</v>
      </c>
      <c r="F1427" s="93" t="s">
        <v>1221</v>
      </c>
      <c r="G1427" s="93" t="s">
        <v>935</v>
      </c>
      <c r="H1427" s="31">
        <v>20000</v>
      </c>
      <c r="I1427" s="31">
        <v>17400</v>
      </c>
      <c r="J1427" s="31">
        <v>81</v>
      </c>
      <c r="K1427" s="106">
        <v>900</v>
      </c>
    </row>
    <row r="1428" spans="2:11" x14ac:dyDescent="0.25">
      <c r="B1428" s="17">
        <v>30232</v>
      </c>
      <c r="C1428" s="51" t="s">
        <v>1199</v>
      </c>
      <c r="D1428" s="88"/>
      <c r="E1428" s="56">
        <v>43191</v>
      </c>
      <c r="F1428" s="93" t="s">
        <v>1222</v>
      </c>
      <c r="G1428" s="93" t="s">
        <v>932</v>
      </c>
      <c r="H1428" s="31">
        <v>3000</v>
      </c>
      <c r="I1428" s="31">
        <v>2250</v>
      </c>
      <c r="J1428" s="31">
        <v>58</v>
      </c>
      <c r="K1428" s="106">
        <v>250</v>
      </c>
    </row>
    <row r="1429" spans="2:11" x14ac:dyDescent="0.25">
      <c r="B1429" s="17">
        <v>30156</v>
      </c>
      <c r="C1429" s="51" t="s">
        <v>1193</v>
      </c>
      <c r="D1429" s="88"/>
      <c r="E1429" s="56">
        <v>43304</v>
      </c>
      <c r="F1429" s="93" t="s">
        <v>976</v>
      </c>
      <c r="G1429" s="93" t="s">
        <v>937</v>
      </c>
      <c r="H1429" s="31">
        <v>10000</v>
      </c>
      <c r="I1429" s="31">
        <v>7400</v>
      </c>
      <c r="J1429" s="31">
        <v>69</v>
      </c>
      <c r="K1429" s="106">
        <v>500</v>
      </c>
    </row>
    <row r="1430" spans="2:11" x14ac:dyDescent="0.25">
      <c r="B1430" s="17">
        <v>30614</v>
      </c>
      <c r="C1430" s="51" t="s">
        <v>1199</v>
      </c>
      <c r="D1430" s="88"/>
      <c r="E1430" s="56">
        <v>43196</v>
      </c>
      <c r="F1430" s="93" t="s">
        <v>1220</v>
      </c>
      <c r="G1430" s="93" t="s">
        <v>934</v>
      </c>
      <c r="H1430" s="31">
        <v>20000</v>
      </c>
      <c r="I1430" s="31">
        <v>10000</v>
      </c>
      <c r="J1430" s="31">
        <v>58</v>
      </c>
      <c r="K1430" s="106">
        <v>900</v>
      </c>
    </row>
    <row r="1431" spans="2:11" x14ac:dyDescent="0.25">
      <c r="B1431" s="17">
        <v>30540</v>
      </c>
      <c r="C1431" s="51" t="s">
        <v>1197</v>
      </c>
      <c r="D1431" s="88"/>
      <c r="E1431" s="56">
        <v>43152</v>
      </c>
      <c r="F1431" s="93" t="s">
        <v>1222</v>
      </c>
      <c r="G1431" s="93" t="s">
        <v>935</v>
      </c>
      <c r="H1431" s="31">
        <v>10000</v>
      </c>
      <c r="I1431" s="31">
        <v>6000</v>
      </c>
      <c r="J1431" s="31">
        <v>73</v>
      </c>
      <c r="K1431" s="106">
        <v>500</v>
      </c>
    </row>
    <row r="1432" spans="2:11" x14ac:dyDescent="0.25">
      <c r="B1432" s="17">
        <v>30667</v>
      </c>
      <c r="C1432" s="51" t="s">
        <v>1199</v>
      </c>
      <c r="D1432" s="88"/>
      <c r="E1432" s="56">
        <v>43147</v>
      </c>
      <c r="F1432" s="93" t="s">
        <v>980</v>
      </c>
      <c r="G1432" s="93" t="s">
        <v>935</v>
      </c>
      <c r="H1432" s="31">
        <v>5000</v>
      </c>
      <c r="I1432" s="31">
        <v>3200</v>
      </c>
      <c r="J1432" s="31">
        <v>88</v>
      </c>
      <c r="K1432" s="106">
        <v>350</v>
      </c>
    </row>
    <row r="1433" spans="2:11" x14ac:dyDescent="0.25">
      <c r="B1433" s="17">
        <v>30345</v>
      </c>
      <c r="C1433" s="51" t="s">
        <v>1199</v>
      </c>
      <c r="D1433" s="88"/>
      <c r="E1433" s="56">
        <v>43281</v>
      </c>
      <c r="F1433" s="93" t="s">
        <v>1222</v>
      </c>
      <c r="G1433" s="93" t="s">
        <v>932</v>
      </c>
      <c r="H1433" s="31">
        <v>15000</v>
      </c>
      <c r="I1433" s="31">
        <v>8400</v>
      </c>
      <c r="J1433" s="31">
        <v>98</v>
      </c>
      <c r="K1433" s="106">
        <v>650</v>
      </c>
    </row>
    <row r="1434" spans="2:11" x14ac:dyDescent="0.25">
      <c r="B1434" s="17">
        <v>30181</v>
      </c>
      <c r="C1434" s="51" t="s">
        <v>1199</v>
      </c>
      <c r="D1434" s="88"/>
      <c r="E1434" s="56">
        <v>43261</v>
      </c>
      <c r="F1434" s="93" t="s">
        <v>1220</v>
      </c>
      <c r="G1434" s="93" t="s">
        <v>936</v>
      </c>
      <c r="H1434" s="31">
        <v>15000</v>
      </c>
      <c r="I1434" s="31">
        <v>11850</v>
      </c>
      <c r="J1434" s="31">
        <v>91</v>
      </c>
      <c r="K1434" s="106">
        <v>650</v>
      </c>
    </row>
    <row r="1435" spans="2:11" x14ac:dyDescent="0.25">
      <c r="B1435" s="17">
        <v>30504</v>
      </c>
      <c r="C1435" s="51" t="s">
        <v>1199</v>
      </c>
      <c r="D1435" s="88"/>
      <c r="E1435" s="56">
        <v>43289</v>
      </c>
      <c r="F1435" s="93" t="s">
        <v>1224</v>
      </c>
      <c r="G1435" s="93" t="s">
        <v>934</v>
      </c>
      <c r="H1435" s="31">
        <v>15000</v>
      </c>
      <c r="I1435" s="31">
        <v>12000</v>
      </c>
      <c r="J1435" s="31">
        <v>66</v>
      </c>
      <c r="K1435" s="106">
        <v>650</v>
      </c>
    </row>
    <row r="1436" spans="2:11" x14ac:dyDescent="0.25">
      <c r="B1436" s="17">
        <v>30202</v>
      </c>
      <c r="C1436" s="51" t="s">
        <v>1185</v>
      </c>
      <c r="D1436" s="88"/>
      <c r="E1436" s="56">
        <v>43120</v>
      </c>
      <c r="F1436" s="93" t="s">
        <v>1222</v>
      </c>
      <c r="G1436" s="93" t="s">
        <v>934</v>
      </c>
      <c r="H1436" s="31">
        <v>20000</v>
      </c>
      <c r="I1436" s="31">
        <v>17400</v>
      </c>
      <c r="J1436" s="31">
        <v>63</v>
      </c>
      <c r="K1436" s="106">
        <v>900</v>
      </c>
    </row>
    <row r="1437" spans="2:11" x14ac:dyDescent="0.25">
      <c r="B1437" s="17">
        <v>30008</v>
      </c>
      <c r="C1437" s="51" t="s">
        <v>1185</v>
      </c>
      <c r="D1437" s="88"/>
      <c r="E1437" s="56">
        <v>43126</v>
      </c>
      <c r="F1437" s="93" t="s">
        <v>1221</v>
      </c>
      <c r="G1437" s="93" t="s">
        <v>934</v>
      </c>
      <c r="H1437" s="31">
        <v>7000</v>
      </c>
      <c r="I1437" s="31">
        <v>5460</v>
      </c>
      <c r="J1437" s="31">
        <v>98</v>
      </c>
      <c r="K1437" s="106">
        <v>380</v>
      </c>
    </row>
    <row r="1438" spans="2:11" x14ac:dyDescent="0.25">
      <c r="B1438" s="17">
        <v>30029</v>
      </c>
      <c r="C1438" s="51" t="s">
        <v>1198</v>
      </c>
      <c r="D1438" s="88"/>
      <c r="E1438" s="56">
        <v>43180</v>
      </c>
      <c r="F1438" s="93" t="s">
        <v>1195</v>
      </c>
      <c r="G1438" s="93" t="s">
        <v>934</v>
      </c>
      <c r="H1438" s="31">
        <v>1000</v>
      </c>
      <c r="I1438" s="31">
        <v>540</v>
      </c>
      <c r="J1438" s="31">
        <v>96</v>
      </c>
      <c r="K1438" s="106">
        <v>120</v>
      </c>
    </row>
    <row r="1439" spans="2:11" x14ac:dyDescent="0.25">
      <c r="B1439" s="17">
        <v>30210</v>
      </c>
      <c r="C1439" s="51" t="s">
        <v>1193</v>
      </c>
      <c r="D1439" s="88"/>
      <c r="E1439" s="56">
        <v>43141</v>
      </c>
      <c r="F1439" s="93" t="s">
        <v>1222</v>
      </c>
      <c r="G1439" s="93" t="s">
        <v>933</v>
      </c>
      <c r="H1439" s="31">
        <v>1000</v>
      </c>
      <c r="I1439" s="31">
        <v>870</v>
      </c>
      <c r="J1439" s="31">
        <v>87</v>
      </c>
      <c r="K1439" s="106">
        <v>120</v>
      </c>
    </row>
    <row r="1440" spans="2:11" x14ac:dyDescent="0.25">
      <c r="B1440" s="17">
        <v>30872</v>
      </c>
      <c r="C1440" s="51" t="s">
        <v>1189</v>
      </c>
      <c r="D1440" s="88"/>
      <c r="E1440" s="56">
        <v>43234</v>
      </c>
      <c r="F1440" s="93" t="s">
        <v>1195</v>
      </c>
      <c r="G1440" s="93" t="s">
        <v>937</v>
      </c>
      <c r="H1440" s="31">
        <v>10000</v>
      </c>
      <c r="I1440" s="31">
        <v>7800</v>
      </c>
      <c r="J1440" s="31">
        <v>57</v>
      </c>
      <c r="K1440" s="106">
        <v>500</v>
      </c>
    </row>
    <row r="1441" spans="2:11" x14ac:dyDescent="0.25">
      <c r="B1441" s="17">
        <v>30306</v>
      </c>
      <c r="C1441" s="51" t="s">
        <v>1193</v>
      </c>
      <c r="D1441" s="88"/>
      <c r="E1441" s="56">
        <v>43125</v>
      </c>
      <c r="F1441" s="93" t="s">
        <v>1224</v>
      </c>
      <c r="G1441" s="93" t="s">
        <v>934</v>
      </c>
      <c r="H1441" s="31">
        <v>8000</v>
      </c>
      <c r="I1441" s="31">
        <v>4800</v>
      </c>
      <c r="J1441" s="31">
        <v>75</v>
      </c>
      <c r="K1441" s="106">
        <v>560</v>
      </c>
    </row>
    <row r="1442" spans="2:11" x14ac:dyDescent="0.25">
      <c r="B1442" s="17">
        <v>30504</v>
      </c>
      <c r="C1442" s="51" t="s">
        <v>1199</v>
      </c>
      <c r="D1442" s="88"/>
      <c r="E1442" s="56">
        <v>43280</v>
      </c>
      <c r="F1442" s="93" t="s">
        <v>1223</v>
      </c>
      <c r="G1442" s="93" t="s">
        <v>936</v>
      </c>
      <c r="H1442" s="31">
        <v>3000</v>
      </c>
      <c r="I1442" s="31">
        <v>2460</v>
      </c>
      <c r="J1442" s="31">
        <v>83</v>
      </c>
      <c r="K1442" s="106">
        <v>250</v>
      </c>
    </row>
    <row r="1443" spans="2:11" x14ac:dyDescent="0.25">
      <c r="B1443" s="17">
        <v>30212</v>
      </c>
      <c r="C1443" s="51" t="s">
        <v>1189</v>
      </c>
      <c r="D1443" s="88"/>
      <c r="E1443" s="56">
        <v>43227</v>
      </c>
      <c r="F1443" s="93" t="s">
        <v>1195</v>
      </c>
      <c r="G1443" s="93" t="s">
        <v>933</v>
      </c>
      <c r="H1443" s="31">
        <v>20000</v>
      </c>
      <c r="I1443" s="31">
        <v>19400</v>
      </c>
      <c r="J1443" s="31">
        <v>70</v>
      </c>
      <c r="K1443" s="106">
        <v>900</v>
      </c>
    </row>
    <row r="1444" spans="2:11" x14ac:dyDescent="0.25">
      <c r="B1444" s="17">
        <v>30770</v>
      </c>
      <c r="C1444" s="51" t="s">
        <v>1197</v>
      </c>
      <c r="D1444" s="88"/>
      <c r="E1444" s="56">
        <v>43316</v>
      </c>
      <c r="F1444" s="93" t="s">
        <v>1224</v>
      </c>
      <c r="G1444" s="93" t="s">
        <v>937</v>
      </c>
      <c r="H1444" s="31">
        <v>5000</v>
      </c>
      <c r="I1444" s="31">
        <v>4250</v>
      </c>
      <c r="J1444" s="31">
        <v>54</v>
      </c>
      <c r="K1444" s="106">
        <v>350</v>
      </c>
    </row>
    <row r="1445" spans="2:11" x14ac:dyDescent="0.25">
      <c r="B1445" s="17">
        <v>30733</v>
      </c>
      <c r="C1445" s="51" t="s">
        <v>1189</v>
      </c>
      <c r="D1445" s="88"/>
      <c r="E1445" s="56">
        <v>43253</v>
      </c>
      <c r="F1445" s="93" t="s">
        <v>1222</v>
      </c>
      <c r="G1445" s="93" t="s">
        <v>937</v>
      </c>
      <c r="H1445" s="31">
        <v>8000</v>
      </c>
      <c r="I1445" s="31">
        <v>6560</v>
      </c>
      <c r="J1445" s="31">
        <v>58</v>
      </c>
      <c r="K1445" s="106">
        <v>560</v>
      </c>
    </row>
    <row r="1446" spans="2:11" x14ac:dyDescent="0.25">
      <c r="B1446" s="17">
        <v>30295</v>
      </c>
      <c r="C1446" s="51" t="s">
        <v>1197</v>
      </c>
      <c r="D1446" s="88"/>
      <c r="E1446" s="56">
        <v>43178</v>
      </c>
      <c r="F1446" s="93" t="s">
        <v>1222</v>
      </c>
      <c r="G1446" s="93" t="s">
        <v>934</v>
      </c>
      <c r="H1446" s="31">
        <v>30000</v>
      </c>
      <c r="I1446" s="31">
        <v>26700</v>
      </c>
      <c r="J1446" s="31">
        <v>70</v>
      </c>
      <c r="K1446" s="106">
        <v>1100</v>
      </c>
    </row>
    <row r="1447" spans="2:11" x14ac:dyDescent="0.25">
      <c r="B1447" s="17">
        <v>30835</v>
      </c>
      <c r="C1447" s="51" t="s">
        <v>1199</v>
      </c>
      <c r="D1447" s="88"/>
      <c r="E1447" s="56">
        <v>43234</v>
      </c>
      <c r="F1447" s="93" t="s">
        <v>1221</v>
      </c>
      <c r="G1447" s="93" t="s">
        <v>935</v>
      </c>
      <c r="H1447" s="31">
        <v>30000</v>
      </c>
      <c r="I1447" s="31">
        <v>15000</v>
      </c>
      <c r="J1447" s="31">
        <v>70</v>
      </c>
      <c r="K1447" s="106">
        <v>1100</v>
      </c>
    </row>
    <row r="1448" spans="2:11" x14ac:dyDescent="0.25">
      <c r="B1448" s="17">
        <v>30545</v>
      </c>
      <c r="C1448" s="51" t="s">
        <v>1193</v>
      </c>
      <c r="D1448" s="88"/>
      <c r="E1448" s="56">
        <v>43218</v>
      </c>
      <c r="F1448" s="93" t="s">
        <v>1222</v>
      </c>
      <c r="G1448" s="93" t="s">
        <v>934</v>
      </c>
      <c r="H1448" s="31">
        <v>2000</v>
      </c>
      <c r="I1448" s="31">
        <v>1880</v>
      </c>
      <c r="J1448" s="31">
        <v>87</v>
      </c>
      <c r="K1448" s="106">
        <v>150</v>
      </c>
    </row>
    <row r="1449" spans="2:11" x14ac:dyDescent="0.25">
      <c r="B1449" s="17">
        <v>30727</v>
      </c>
      <c r="C1449" s="51" t="s">
        <v>1197</v>
      </c>
      <c r="D1449" s="88"/>
      <c r="E1449" s="56">
        <v>43319</v>
      </c>
      <c r="F1449" s="93" t="s">
        <v>1223</v>
      </c>
      <c r="G1449" s="93" t="s">
        <v>935</v>
      </c>
      <c r="H1449" s="31">
        <v>3000</v>
      </c>
      <c r="I1449" s="31">
        <v>2130</v>
      </c>
      <c r="J1449" s="31">
        <v>83</v>
      </c>
      <c r="K1449" s="106">
        <v>250</v>
      </c>
    </row>
    <row r="1450" spans="2:11" x14ac:dyDescent="0.25">
      <c r="B1450" s="17">
        <v>30071</v>
      </c>
      <c r="C1450" s="51" t="s">
        <v>1197</v>
      </c>
      <c r="D1450" s="88"/>
      <c r="E1450" s="56">
        <v>43111</v>
      </c>
      <c r="F1450" s="93" t="s">
        <v>1219</v>
      </c>
      <c r="G1450" s="93" t="s">
        <v>934</v>
      </c>
      <c r="H1450" s="31">
        <v>30000</v>
      </c>
      <c r="I1450" s="31">
        <v>17400</v>
      </c>
      <c r="J1450" s="31">
        <v>54</v>
      </c>
      <c r="K1450" s="106">
        <v>1100</v>
      </c>
    </row>
    <row r="1451" spans="2:11" x14ac:dyDescent="0.25">
      <c r="B1451" s="17">
        <v>30530</v>
      </c>
      <c r="C1451" s="51" t="s">
        <v>1185</v>
      </c>
      <c r="D1451" s="88"/>
      <c r="E1451" s="56">
        <v>43138</v>
      </c>
      <c r="F1451" s="93" t="s">
        <v>1219</v>
      </c>
      <c r="G1451" s="93" t="s">
        <v>932</v>
      </c>
      <c r="H1451" s="31">
        <v>3000</v>
      </c>
      <c r="I1451" s="31">
        <v>1650</v>
      </c>
      <c r="J1451" s="31">
        <v>68</v>
      </c>
      <c r="K1451" s="106">
        <v>250</v>
      </c>
    </row>
    <row r="1452" spans="2:11" x14ac:dyDescent="0.25">
      <c r="B1452" s="17">
        <v>30710</v>
      </c>
      <c r="C1452" s="51" t="s">
        <v>1185</v>
      </c>
      <c r="D1452" s="88"/>
      <c r="E1452" s="56">
        <v>43269</v>
      </c>
      <c r="F1452" s="93" t="s">
        <v>1195</v>
      </c>
      <c r="G1452" s="93" t="s">
        <v>937</v>
      </c>
      <c r="H1452" s="31">
        <v>20000</v>
      </c>
      <c r="I1452" s="31">
        <v>17600</v>
      </c>
      <c r="J1452" s="31">
        <v>57</v>
      </c>
      <c r="K1452" s="106">
        <v>900</v>
      </c>
    </row>
    <row r="1453" spans="2:11" x14ac:dyDescent="0.25">
      <c r="B1453" s="17">
        <v>30438</v>
      </c>
      <c r="C1453" s="51" t="s">
        <v>1197</v>
      </c>
      <c r="D1453" s="88"/>
      <c r="E1453" s="56">
        <v>43318</v>
      </c>
      <c r="F1453" s="93" t="s">
        <v>1195</v>
      </c>
      <c r="G1453" s="93" t="s">
        <v>937</v>
      </c>
      <c r="H1453" s="31">
        <v>2000</v>
      </c>
      <c r="I1453" s="31">
        <v>1020</v>
      </c>
      <c r="J1453" s="31">
        <v>88</v>
      </c>
      <c r="K1453" s="106">
        <v>150</v>
      </c>
    </row>
    <row r="1454" spans="2:11" x14ac:dyDescent="0.25">
      <c r="B1454" s="17">
        <v>30503</v>
      </c>
      <c r="C1454" s="51" t="s">
        <v>1185</v>
      </c>
      <c r="D1454" s="88"/>
      <c r="E1454" s="56">
        <v>43297</v>
      </c>
      <c r="F1454" s="93" t="s">
        <v>1223</v>
      </c>
      <c r="G1454" s="93" t="s">
        <v>935</v>
      </c>
      <c r="H1454" s="31">
        <v>3000</v>
      </c>
      <c r="I1454" s="31">
        <v>2520</v>
      </c>
      <c r="J1454" s="31">
        <v>52</v>
      </c>
      <c r="K1454" s="106">
        <v>250</v>
      </c>
    </row>
    <row r="1455" spans="2:11" x14ac:dyDescent="0.25">
      <c r="B1455" s="17">
        <v>30016</v>
      </c>
      <c r="C1455" s="51" t="s">
        <v>1193</v>
      </c>
      <c r="D1455" s="88"/>
      <c r="E1455" s="56">
        <v>43329</v>
      </c>
      <c r="F1455" s="93" t="s">
        <v>980</v>
      </c>
      <c r="G1455" s="93" t="s">
        <v>934</v>
      </c>
      <c r="H1455" s="31">
        <v>8000</v>
      </c>
      <c r="I1455" s="31">
        <v>6240</v>
      </c>
      <c r="J1455" s="31">
        <v>81</v>
      </c>
      <c r="K1455" s="106">
        <v>560</v>
      </c>
    </row>
    <row r="1456" spans="2:11" x14ac:dyDescent="0.25">
      <c r="B1456" s="17">
        <v>30583</v>
      </c>
      <c r="C1456" s="51" t="s">
        <v>1198</v>
      </c>
      <c r="D1456" s="88"/>
      <c r="E1456" s="56">
        <v>43145</v>
      </c>
      <c r="F1456" s="93" t="s">
        <v>1218</v>
      </c>
      <c r="G1456" s="93" t="s">
        <v>933</v>
      </c>
      <c r="H1456" s="31">
        <v>3000</v>
      </c>
      <c r="I1456" s="31">
        <v>2250</v>
      </c>
      <c r="J1456" s="31">
        <v>51</v>
      </c>
      <c r="K1456" s="106">
        <v>250</v>
      </c>
    </row>
    <row r="1457" spans="2:11" x14ac:dyDescent="0.25">
      <c r="B1457" s="17">
        <v>30855</v>
      </c>
      <c r="C1457" s="51" t="s">
        <v>1193</v>
      </c>
      <c r="D1457" s="88"/>
      <c r="E1457" s="56">
        <v>43218</v>
      </c>
      <c r="F1457" s="93" t="s">
        <v>1219</v>
      </c>
      <c r="G1457" s="93" t="s">
        <v>936</v>
      </c>
      <c r="H1457" s="31">
        <v>30000</v>
      </c>
      <c r="I1457" s="31">
        <v>22500</v>
      </c>
      <c r="J1457" s="31">
        <v>96</v>
      </c>
      <c r="K1457" s="106">
        <v>1100</v>
      </c>
    </row>
    <row r="1458" spans="2:11" x14ac:dyDescent="0.25">
      <c r="B1458" s="17">
        <v>30430</v>
      </c>
      <c r="C1458" s="51" t="s">
        <v>1193</v>
      </c>
      <c r="D1458" s="88"/>
      <c r="E1458" s="56">
        <v>43210</v>
      </c>
      <c r="F1458" s="93" t="s">
        <v>1222</v>
      </c>
      <c r="G1458" s="93" t="s">
        <v>933</v>
      </c>
      <c r="H1458" s="31">
        <v>30000</v>
      </c>
      <c r="I1458" s="31">
        <v>16500</v>
      </c>
      <c r="J1458" s="31">
        <v>83</v>
      </c>
      <c r="K1458" s="106">
        <v>1100</v>
      </c>
    </row>
    <row r="1459" spans="2:11" x14ac:dyDescent="0.25">
      <c r="B1459" s="17">
        <v>30590</v>
      </c>
      <c r="C1459" s="51" t="s">
        <v>1185</v>
      </c>
      <c r="D1459" s="88"/>
      <c r="E1459" s="56">
        <v>43293</v>
      </c>
      <c r="F1459" s="93" t="s">
        <v>1220</v>
      </c>
      <c r="G1459" s="93" t="s">
        <v>934</v>
      </c>
      <c r="H1459" s="31">
        <v>15000</v>
      </c>
      <c r="I1459" s="31">
        <v>12900</v>
      </c>
      <c r="J1459" s="31">
        <v>91</v>
      </c>
      <c r="K1459" s="106">
        <v>650</v>
      </c>
    </row>
    <row r="1460" spans="2:11" x14ac:dyDescent="0.25">
      <c r="B1460" s="17">
        <v>30446</v>
      </c>
      <c r="C1460" s="51" t="s">
        <v>1198</v>
      </c>
      <c r="D1460" s="88"/>
      <c r="E1460" s="56">
        <v>43217</v>
      </c>
      <c r="F1460" s="93" t="s">
        <v>1195</v>
      </c>
      <c r="G1460" s="93" t="s">
        <v>933</v>
      </c>
      <c r="H1460" s="31">
        <v>15000</v>
      </c>
      <c r="I1460" s="31">
        <v>9000</v>
      </c>
      <c r="J1460" s="31">
        <v>65</v>
      </c>
      <c r="K1460" s="106">
        <v>650</v>
      </c>
    </row>
    <row r="1461" spans="2:11" x14ac:dyDescent="0.25">
      <c r="B1461" s="17">
        <v>30696</v>
      </c>
      <c r="C1461" s="51" t="s">
        <v>1197</v>
      </c>
      <c r="D1461" s="88"/>
      <c r="E1461" s="56">
        <v>43282</v>
      </c>
      <c r="F1461" s="93" t="s">
        <v>1221</v>
      </c>
      <c r="G1461" s="93" t="s">
        <v>935</v>
      </c>
      <c r="H1461" s="31">
        <v>3000</v>
      </c>
      <c r="I1461" s="31">
        <v>2610</v>
      </c>
      <c r="J1461" s="31">
        <v>71</v>
      </c>
      <c r="K1461" s="106">
        <v>250</v>
      </c>
    </row>
    <row r="1462" spans="2:11" x14ac:dyDescent="0.25">
      <c r="B1462" s="17">
        <v>30092</v>
      </c>
      <c r="C1462" s="51" t="s">
        <v>1185</v>
      </c>
      <c r="D1462" s="88"/>
      <c r="E1462" s="56">
        <v>43284</v>
      </c>
      <c r="F1462" s="93" t="s">
        <v>976</v>
      </c>
      <c r="G1462" s="93" t="s">
        <v>937</v>
      </c>
      <c r="H1462" s="31">
        <v>5000</v>
      </c>
      <c r="I1462" s="31">
        <v>3400</v>
      </c>
      <c r="J1462" s="31">
        <v>84</v>
      </c>
      <c r="K1462" s="106">
        <v>350</v>
      </c>
    </row>
    <row r="1463" spans="2:11" x14ac:dyDescent="0.25">
      <c r="B1463" s="17">
        <v>30100</v>
      </c>
      <c r="C1463" s="51" t="s">
        <v>1189</v>
      </c>
      <c r="D1463" s="88"/>
      <c r="E1463" s="56">
        <v>43285</v>
      </c>
      <c r="F1463" s="93" t="s">
        <v>1222</v>
      </c>
      <c r="G1463" s="93" t="s">
        <v>936</v>
      </c>
      <c r="H1463" s="31">
        <v>15000</v>
      </c>
      <c r="I1463" s="31">
        <v>12450</v>
      </c>
      <c r="J1463" s="31">
        <v>97</v>
      </c>
      <c r="K1463" s="106">
        <v>650</v>
      </c>
    </row>
    <row r="1464" spans="2:11" x14ac:dyDescent="0.25">
      <c r="B1464" s="17">
        <v>30634</v>
      </c>
      <c r="C1464" s="51" t="s">
        <v>1198</v>
      </c>
      <c r="D1464" s="88"/>
      <c r="E1464" s="56">
        <v>43232</v>
      </c>
      <c r="F1464" s="93" t="s">
        <v>1223</v>
      </c>
      <c r="G1464" s="93" t="s">
        <v>937</v>
      </c>
      <c r="H1464" s="31">
        <v>7000</v>
      </c>
      <c r="I1464" s="31">
        <v>5600</v>
      </c>
      <c r="J1464" s="31">
        <v>74</v>
      </c>
      <c r="K1464" s="106">
        <v>380</v>
      </c>
    </row>
    <row r="1465" spans="2:11" x14ac:dyDescent="0.25">
      <c r="B1465" s="17">
        <v>30411</v>
      </c>
      <c r="C1465" s="51" t="s">
        <v>1197</v>
      </c>
      <c r="D1465" s="88"/>
      <c r="E1465" s="56">
        <v>43286</v>
      </c>
      <c r="F1465" s="93" t="s">
        <v>1195</v>
      </c>
      <c r="G1465" s="93" t="s">
        <v>937</v>
      </c>
      <c r="H1465" s="31">
        <v>7000</v>
      </c>
      <c r="I1465" s="31">
        <v>6300</v>
      </c>
      <c r="J1465" s="31">
        <v>89</v>
      </c>
      <c r="K1465" s="106">
        <v>380</v>
      </c>
    </row>
    <row r="1466" spans="2:11" x14ac:dyDescent="0.25">
      <c r="B1466" s="17">
        <v>30606</v>
      </c>
      <c r="C1466" s="51" t="s">
        <v>1189</v>
      </c>
      <c r="D1466" s="88"/>
      <c r="E1466" s="56">
        <v>43196</v>
      </c>
      <c r="F1466" s="93" t="s">
        <v>1218</v>
      </c>
      <c r="G1466" s="93" t="s">
        <v>935</v>
      </c>
      <c r="H1466" s="31">
        <v>1000</v>
      </c>
      <c r="I1466" s="31">
        <v>800</v>
      </c>
      <c r="J1466" s="31">
        <v>91</v>
      </c>
      <c r="K1466" s="106">
        <v>120</v>
      </c>
    </row>
    <row r="1467" spans="2:11" x14ac:dyDescent="0.25">
      <c r="B1467" s="17">
        <v>30635</v>
      </c>
      <c r="C1467" s="51" t="s">
        <v>1199</v>
      </c>
      <c r="D1467" s="88"/>
      <c r="E1467" s="56">
        <v>43150</v>
      </c>
      <c r="F1467" s="93" t="s">
        <v>1218</v>
      </c>
      <c r="G1467" s="93" t="s">
        <v>934</v>
      </c>
      <c r="H1467" s="31">
        <v>30000</v>
      </c>
      <c r="I1467" s="31">
        <v>18900</v>
      </c>
      <c r="J1467" s="31">
        <v>64</v>
      </c>
      <c r="K1467" s="106">
        <v>1100</v>
      </c>
    </row>
    <row r="1468" spans="2:11" x14ac:dyDescent="0.25">
      <c r="B1468" s="17">
        <v>30264</v>
      </c>
      <c r="C1468" s="51" t="s">
        <v>1185</v>
      </c>
      <c r="D1468" s="88"/>
      <c r="E1468" s="56">
        <v>43278</v>
      </c>
      <c r="F1468" s="93" t="s">
        <v>1195</v>
      </c>
      <c r="G1468" s="93" t="s">
        <v>933</v>
      </c>
      <c r="H1468" s="31">
        <v>10000</v>
      </c>
      <c r="I1468" s="31">
        <v>6100</v>
      </c>
      <c r="J1468" s="31">
        <v>55</v>
      </c>
      <c r="K1468" s="106">
        <v>500</v>
      </c>
    </row>
    <row r="1469" spans="2:11" x14ac:dyDescent="0.25">
      <c r="B1469" s="17">
        <v>30022</v>
      </c>
      <c r="C1469" s="51" t="s">
        <v>1193</v>
      </c>
      <c r="D1469" s="88"/>
      <c r="E1469" s="56">
        <v>43163</v>
      </c>
      <c r="F1469" s="93" t="s">
        <v>1223</v>
      </c>
      <c r="G1469" s="93" t="s">
        <v>935</v>
      </c>
      <c r="H1469" s="31">
        <v>5000</v>
      </c>
      <c r="I1469" s="31">
        <v>4050</v>
      </c>
      <c r="J1469" s="31">
        <v>75</v>
      </c>
      <c r="K1469" s="106">
        <v>350</v>
      </c>
    </row>
    <row r="1470" spans="2:11" x14ac:dyDescent="0.25">
      <c r="B1470" s="17">
        <v>30282</v>
      </c>
      <c r="C1470" s="51" t="s">
        <v>1197</v>
      </c>
      <c r="D1470" s="88"/>
      <c r="E1470" s="56">
        <v>43172</v>
      </c>
      <c r="F1470" s="93" t="s">
        <v>980</v>
      </c>
      <c r="G1470" s="93" t="s">
        <v>935</v>
      </c>
      <c r="H1470" s="31">
        <v>30000</v>
      </c>
      <c r="I1470" s="31">
        <v>23100</v>
      </c>
      <c r="J1470" s="31">
        <v>76</v>
      </c>
      <c r="K1470" s="106">
        <v>1100</v>
      </c>
    </row>
    <row r="1471" spans="2:11" x14ac:dyDescent="0.25">
      <c r="B1471" s="17">
        <v>30602</v>
      </c>
      <c r="C1471" s="51" t="s">
        <v>1193</v>
      </c>
      <c r="D1471" s="88"/>
      <c r="E1471" s="56">
        <v>43250</v>
      </c>
      <c r="F1471" s="93" t="s">
        <v>1222</v>
      </c>
      <c r="G1471" s="93" t="s">
        <v>935</v>
      </c>
      <c r="H1471" s="31">
        <v>30000</v>
      </c>
      <c r="I1471" s="31">
        <v>26400</v>
      </c>
      <c r="J1471" s="31">
        <v>70</v>
      </c>
      <c r="K1471" s="106">
        <v>1100</v>
      </c>
    </row>
    <row r="1472" spans="2:11" x14ac:dyDescent="0.25">
      <c r="B1472" s="17">
        <v>30238</v>
      </c>
      <c r="C1472" s="51" t="s">
        <v>1197</v>
      </c>
      <c r="D1472" s="88"/>
      <c r="E1472" s="56">
        <v>43180</v>
      </c>
      <c r="F1472" s="93" t="s">
        <v>980</v>
      </c>
      <c r="G1472" s="93" t="s">
        <v>935</v>
      </c>
      <c r="H1472" s="31">
        <v>10000</v>
      </c>
      <c r="I1472" s="31">
        <v>6500</v>
      </c>
      <c r="J1472" s="31">
        <v>73</v>
      </c>
      <c r="K1472" s="106">
        <v>500</v>
      </c>
    </row>
    <row r="1473" spans="2:11" x14ac:dyDescent="0.25">
      <c r="B1473" s="17">
        <v>30286</v>
      </c>
      <c r="C1473" s="51" t="s">
        <v>1199</v>
      </c>
      <c r="D1473" s="88"/>
      <c r="E1473" s="56">
        <v>43126</v>
      </c>
      <c r="F1473" s="93" t="s">
        <v>1220</v>
      </c>
      <c r="G1473" s="93" t="s">
        <v>934</v>
      </c>
      <c r="H1473" s="31">
        <v>30000</v>
      </c>
      <c r="I1473" s="31">
        <v>24600</v>
      </c>
      <c r="J1473" s="31">
        <v>94</v>
      </c>
      <c r="K1473" s="106">
        <v>1100</v>
      </c>
    </row>
    <row r="1474" spans="2:11" x14ac:dyDescent="0.25">
      <c r="B1474" s="17">
        <v>30220</v>
      </c>
      <c r="C1474" s="51" t="s">
        <v>1185</v>
      </c>
      <c r="D1474" s="88"/>
      <c r="E1474" s="56">
        <v>43261</v>
      </c>
      <c r="F1474" s="93" t="s">
        <v>1220</v>
      </c>
      <c r="G1474" s="93" t="s">
        <v>934</v>
      </c>
      <c r="H1474" s="31">
        <v>5000</v>
      </c>
      <c r="I1474" s="31">
        <v>3500</v>
      </c>
      <c r="J1474" s="31">
        <v>51</v>
      </c>
      <c r="K1474" s="106">
        <v>350</v>
      </c>
    </row>
    <row r="1475" spans="2:11" x14ac:dyDescent="0.25">
      <c r="B1475" s="17">
        <v>30889</v>
      </c>
      <c r="C1475" s="51" t="s">
        <v>1199</v>
      </c>
      <c r="D1475" s="88"/>
      <c r="E1475" s="56">
        <v>43119</v>
      </c>
      <c r="F1475" s="93" t="s">
        <v>1195</v>
      </c>
      <c r="G1475" s="93" t="s">
        <v>935</v>
      </c>
      <c r="H1475" s="31">
        <v>5000</v>
      </c>
      <c r="I1475" s="31">
        <v>2500</v>
      </c>
      <c r="J1475" s="31">
        <v>93</v>
      </c>
      <c r="K1475" s="106">
        <v>350</v>
      </c>
    </row>
    <row r="1476" spans="2:11" x14ac:dyDescent="0.25">
      <c r="B1476" s="17">
        <v>30196</v>
      </c>
      <c r="C1476" s="51" t="s">
        <v>1185</v>
      </c>
      <c r="D1476" s="88"/>
      <c r="E1476" s="56">
        <v>43150</v>
      </c>
      <c r="F1476" s="93" t="s">
        <v>1218</v>
      </c>
      <c r="G1476" s="93" t="s">
        <v>932</v>
      </c>
      <c r="H1476" s="31">
        <v>20000</v>
      </c>
      <c r="I1476" s="31">
        <v>11400</v>
      </c>
      <c r="J1476" s="31">
        <v>90</v>
      </c>
      <c r="K1476" s="106">
        <v>900</v>
      </c>
    </row>
    <row r="1477" spans="2:11" x14ac:dyDescent="0.25">
      <c r="B1477" s="17">
        <v>30118</v>
      </c>
      <c r="C1477" s="51" t="s">
        <v>1185</v>
      </c>
      <c r="D1477" s="88"/>
      <c r="E1477" s="56">
        <v>43252</v>
      </c>
      <c r="F1477" s="93" t="s">
        <v>976</v>
      </c>
      <c r="G1477" s="93" t="s">
        <v>932</v>
      </c>
      <c r="H1477" s="31">
        <v>5000</v>
      </c>
      <c r="I1477" s="31">
        <v>2550</v>
      </c>
      <c r="J1477" s="31">
        <v>83</v>
      </c>
      <c r="K1477" s="106">
        <v>350</v>
      </c>
    </row>
    <row r="1478" spans="2:11" x14ac:dyDescent="0.25">
      <c r="B1478" s="17">
        <v>30609</v>
      </c>
      <c r="C1478" s="51" t="s">
        <v>1193</v>
      </c>
      <c r="D1478" s="88"/>
      <c r="E1478" s="56">
        <v>43330</v>
      </c>
      <c r="F1478" s="93" t="s">
        <v>980</v>
      </c>
      <c r="G1478" s="93" t="s">
        <v>934</v>
      </c>
      <c r="H1478" s="31">
        <v>5000</v>
      </c>
      <c r="I1478" s="31">
        <v>2500</v>
      </c>
      <c r="J1478" s="31">
        <v>78</v>
      </c>
      <c r="K1478" s="106">
        <v>350</v>
      </c>
    </row>
    <row r="1479" spans="2:11" x14ac:dyDescent="0.25">
      <c r="B1479" s="17">
        <v>30261</v>
      </c>
      <c r="C1479" s="51" t="s">
        <v>1198</v>
      </c>
      <c r="D1479" s="88"/>
      <c r="E1479" s="56">
        <v>43123</v>
      </c>
      <c r="F1479" s="93" t="s">
        <v>1218</v>
      </c>
      <c r="G1479" s="93" t="s">
        <v>932</v>
      </c>
      <c r="H1479" s="31">
        <v>5000</v>
      </c>
      <c r="I1479" s="31">
        <v>3300</v>
      </c>
      <c r="J1479" s="31">
        <v>71</v>
      </c>
      <c r="K1479" s="106">
        <v>350</v>
      </c>
    </row>
    <row r="1480" spans="2:11" x14ac:dyDescent="0.25">
      <c r="B1480" s="17">
        <v>30342</v>
      </c>
      <c r="C1480" s="51" t="s">
        <v>1197</v>
      </c>
      <c r="D1480" s="88"/>
      <c r="E1480" s="56">
        <v>43251</v>
      </c>
      <c r="F1480" s="93" t="s">
        <v>1218</v>
      </c>
      <c r="G1480" s="93" t="s">
        <v>932</v>
      </c>
      <c r="H1480" s="31">
        <v>1000</v>
      </c>
      <c r="I1480" s="31">
        <v>800</v>
      </c>
      <c r="J1480" s="31">
        <v>63</v>
      </c>
      <c r="K1480" s="106">
        <v>120</v>
      </c>
    </row>
    <row r="1481" spans="2:11" x14ac:dyDescent="0.25">
      <c r="B1481" s="17">
        <v>30777</v>
      </c>
      <c r="C1481" s="51" t="s">
        <v>1198</v>
      </c>
      <c r="D1481" s="88"/>
      <c r="E1481" s="56">
        <v>43193</v>
      </c>
      <c r="F1481" s="93" t="s">
        <v>980</v>
      </c>
      <c r="G1481" s="93" t="s">
        <v>933</v>
      </c>
      <c r="H1481" s="31">
        <v>15000</v>
      </c>
      <c r="I1481" s="31">
        <v>11850</v>
      </c>
      <c r="J1481" s="31">
        <v>92</v>
      </c>
      <c r="K1481" s="106">
        <v>650</v>
      </c>
    </row>
    <row r="1482" spans="2:11" x14ac:dyDescent="0.25">
      <c r="B1482" s="17">
        <v>30106</v>
      </c>
      <c r="C1482" s="51" t="s">
        <v>1185</v>
      </c>
      <c r="D1482" s="88"/>
      <c r="E1482" s="56">
        <v>43188</v>
      </c>
      <c r="F1482" s="93" t="s">
        <v>1218</v>
      </c>
      <c r="G1482" s="93" t="s">
        <v>935</v>
      </c>
      <c r="H1482" s="31">
        <v>7000</v>
      </c>
      <c r="I1482" s="31">
        <v>6650</v>
      </c>
      <c r="J1482" s="31">
        <v>87</v>
      </c>
      <c r="K1482" s="106">
        <v>380</v>
      </c>
    </row>
    <row r="1483" spans="2:11" ht="12.75" thickBot="1" x14ac:dyDescent="0.3"/>
    <row r="1484" spans="2:11" ht="12.75" thickBot="1" x14ac:dyDescent="0.3">
      <c r="B1484" s="6" t="s">
        <v>1271</v>
      </c>
      <c r="G1484" s="107">
        <f>SUM(K1397:K1482)</f>
        <v>45570</v>
      </c>
    </row>
    <row r="1485" spans="2:11" ht="4.5" customHeight="1" thickBot="1" x14ac:dyDescent="0.3"/>
    <row r="1486" spans="2:11" ht="12.75" thickBot="1" x14ac:dyDescent="0.3">
      <c r="B1486" s="6" t="s">
        <v>1272</v>
      </c>
      <c r="G1486" s="139">
        <f>SUM(J1397:J1482)</f>
        <v>6506</v>
      </c>
      <c r="H1486" s="5" t="s">
        <v>1273</v>
      </c>
    </row>
    <row r="1487" spans="2:11" ht="4.5" customHeight="1" thickBot="1" x14ac:dyDescent="0.3"/>
    <row r="1488" spans="2:11" ht="12.75" thickBot="1" x14ac:dyDescent="0.3">
      <c r="B1488" s="6" t="s">
        <v>1274</v>
      </c>
      <c r="G1488" s="142">
        <f>+G1484/G1486</f>
        <v>7.0043037196434064</v>
      </c>
      <c r="H1488" s="5" t="s">
        <v>1275</v>
      </c>
    </row>
    <row r="1490" spans="2:6" x14ac:dyDescent="0.25">
      <c r="B1490" s="23" t="s">
        <v>1212</v>
      </c>
    </row>
    <row r="1492" spans="2:6" ht="36" x14ac:dyDescent="0.25">
      <c r="B1492" s="167" t="s">
        <v>1181</v>
      </c>
      <c r="C1492" s="168"/>
      <c r="D1492" s="90" t="s">
        <v>1276</v>
      </c>
      <c r="E1492" s="90" t="s">
        <v>1277</v>
      </c>
      <c r="F1492" s="22" t="s">
        <v>1278</v>
      </c>
    </row>
    <row r="1493" spans="2:6" x14ac:dyDescent="0.25">
      <c r="B1493" s="149" t="s">
        <v>1185</v>
      </c>
      <c r="C1493" s="150"/>
      <c r="D1493" s="31">
        <f t="shared" ref="D1493:D1498" si="142">SUMIFS($K$1397:$K$1482,$C$1397:$C$1482,$B1493)</f>
        <v>9410</v>
      </c>
      <c r="E1493" s="31">
        <f t="shared" ref="E1493:E1498" si="143">SUMIFS($J$1397:$J$1482,$C$1397:$C$1482,$B1493)</f>
        <v>1363</v>
      </c>
      <c r="F1493" s="108">
        <f t="shared" ref="F1493:F1498" si="144">+D1493/E1493</f>
        <v>6.9038884812912693</v>
      </c>
    </row>
    <row r="1494" spans="2:6" x14ac:dyDescent="0.25">
      <c r="B1494" s="149" t="s">
        <v>1189</v>
      </c>
      <c r="C1494" s="150"/>
      <c r="D1494" s="31">
        <f t="shared" si="142"/>
        <v>4170</v>
      </c>
      <c r="E1494" s="31">
        <f t="shared" si="143"/>
        <v>702</v>
      </c>
      <c r="F1494" s="108">
        <f t="shared" si="144"/>
        <v>5.9401709401709404</v>
      </c>
    </row>
    <row r="1495" spans="2:6" x14ac:dyDescent="0.25">
      <c r="B1495" s="149" t="s">
        <v>1193</v>
      </c>
      <c r="C1495" s="150"/>
      <c r="D1495" s="31">
        <f t="shared" si="142"/>
        <v>7670</v>
      </c>
      <c r="E1495" s="31">
        <f t="shared" si="143"/>
        <v>1071</v>
      </c>
      <c r="F1495" s="108">
        <f t="shared" si="144"/>
        <v>7.1615312791783383</v>
      </c>
    </row>
    <row r="1496" spans="2:6" x14ac:dyDescent="0.25">
      <c r="B1496" s="149" t="s">
        <v>1197</v>
      </c>
      <c r="C1496" s="150"/>
      <c r="D1496" s="31">
        <f t="shared" si="142"/>
        <v>9470</v>
      </c>
      <c r="E1496" s="31">
        <f t="shared" si="143"/>
        <v>1222</v>
      </c>
      <c r="F1496" s="108">
        <f t="shared" si="144"/>
        <v>7.7495908346972175</v>
      </c>
    </row>
    <row r="1497" spans="2:6" x14ac:dyDescent="0.25">
      <c r="B1497" s="149" t="s">
        <v>1198</v>
      </c>
      <c r="C1497" s="150"/>
      <c r="D1497" s="31">
        <f t="shared" si="142"/>
        <v>5980</v>
      </c>
      <c r="E1497" s="31">
        <f t="shared" si="143"/>
        <v>973</v>
      </c>
      <c r="F1497" s="108">
        <f t="shared" si="144"/>
        <v>6.1459403905447072</v>
      </c>
    </row>
    <row r="1498" spans="2:6" x14ac:dyDescent="0.25">
      <c r="B1498" s="149" t="s">
        <v>1199</v>
      </c>
      <c r="C1498" s="150"/>
      <c r="D1498" s="31">
        <f t="shared" si="142"/>
        <v>8870</v>
      </c>
      <c r="E1498" s="31">
        <f t="shared" si="143"/>
        <v>1175</v>
      </c>
      <c r="F1498" s="108">
        <f t="shared" si="144"/>
        <v>7.548936170212766</v>
      </c>
    </row>
    <row r="1499" spans="2:6" x14ac:dyDescent="0.25">
      <c r="D1499" s="110"/>
      <c r="E1499" s="110"/>
      <c r="F1499" s="143"/>
    </row>
    <row r="1500" spans="2:6" x14ac:dyDescent="0.25">
      <c r="C1500" s="6" t="s">
        <v>1213</v>
      </c>
      <c r="D1500" s="111">
        <f>SUM(D1493:D1499)</f>
        <v>45570</v>
      </c>
      <c r="E1500" s="111">
        <f>SUM(E1493:E1499)</f>
        <v>6506</v>
      </c>
      <c r="F1500" s="109">
        <f>+D1500/E1500</f>
        <v>7.0043037196434064</v>
      </c>
    </row>
    <row r="1502" spans="2:6" x14ac:dyDescent="0.25">
      <c r="B1502" s="23" t="s">
        <v>1225</v>
      </c>
    </row>
    <row r="1504" spans="2:6" ht="36" x14ac:dyDescent="0.25">
      <c r="B1504" s="167" t="s">
        <v>1217</v>
      </c>
      <c r="C1504" s="168"/>
      <c r="D1504" s="90" t="s">
        <v>1276</v>
      </c>
      <c r="E1504" s="90" t="s">
        <v>1277</v>
      </c>
      <c r="F1504" s="22" t="s">
        <v>1278</v>
      </c>
    </row>
    <row r="1505" spans="2:6" x14ac:dyDescent="0.25">
      <c r="B1505" s="171" t="s">
        <v>1218</v>
      </c>
      <c r="C1505" s="172"/>
      <c r="D1505" s="31">
        <f>SUMIFS($K$1397:$K$1482,$F$1397:$F$1482,$B1505)</f>
        <v>4500</v>
      </c>
      <c r="E1505" s="31">
        <f>SUMIFS($J$1397:$J$1482,$F$1397:$F$1482,$B1505)</f>
        <v>673</v>
      </c>
      <c r="F1505" s="108">
        <f>+D1505/E1505</f>
        <v>6.6864784546805351</v>
      </c>
    </row>
    <row r="1506" spans="2:6" x14ac:dyDescent="0.25">
      <c r="B1506" s="171" t="s">
        <v>1219</v>
      </c>
      <c r="C1506" s="172"/>
      <c r="D1506" s="31">
        <f t="shared" ref="D1506:D1514" si="145">SUMIFS($K$1397:$K$1482,$F$1397:$F$1482,$B1506)</f>
        <v>3130</v>
      </c>
      <c r="E1506" s="31">
        <f t="shared" ref="E1506:E1514" si="146">SUMIFS($J$1397:$J$1482,$F$1397:$F$1482,$B1506)</f>
        <v>482</v>
      </c>
      <c r="F1506" s="108">
        <f t="shared" ref="F1506:F1513" si="147">+D1506/E1506</f>
        <v>6.4937759336099585</v>
      </c>
    </row>
    <row r="1507" spans="2:6" x14ac:dyDescent="0.25">
      <c r="B1507" s="171" t="s">
        <v>980</v>
      </c>
      <c r="C1507" s="172"/>
      <c r="D1507" s="31">
        <f t="shared" si="145"/>
        <v>7460</v>
      </c>
      <c r="E1507" s="31">
        <f t="shared" si="146"/>
        <v>798</v>
      </c>
      <c r="F1507" s="108">
        <f t="shared" si="147"/>
        <v>9.348370927318296</v>
      </c>
    </row>
    <row r="1508" spans="2:6" x14ac:dyDescent="0.25">
      <c r="B1508" s="171" t="s">
        <v>1220</v>
      </c>
      <c r="C1508" s="172"/>
      <c r="D1508" s="31">
        <f t="shared" si="145"/>
        <v>4380</v>
      </c>
      <c r="E1508" s="31">
        <f t="shared" si="146"/>
        <v>528</v>
      </c>
      <c r="F1508" s="108">
        <f t="shared" si="147"/>
        <v>8.295454545454545</v>
      </c>
    </row>
    <row r="1509" spans="2:6" x14ac:dyDescent="0.25">
      <c r="B1509" s="171" t="s">
        <v>976</v>
      </c>
      <c r="C1509" s="172"/>
      <c r="D1509" s="31">
        <f t="shared" si="145"/>
        <v>1960</v>
      </c>
      <c r="E1509" s="31">
        <f t="shared" si="146"/>
        <v>382</v>
      </c>
      <c r="F1509" s="108">
        <f t="shared" si="147"/>
        <v>5.1308900523560208</v>
      </c>
    </row>
    <row r="1510" spans="2:6" x14ac:dyDescent="0.25">
      <c r="B1510" s="171" t="s">
        <v>1221</v>
      </c>
      <c r="C1510" s="172"/>
      <c r="D1510" s="31">
        <f t="shared" si="145"/>
        <v>3870</v>
      </c>
      <c r="E1510" s="31">
        <f t="shared" si="146"/>
        <v>629</v>
      </c>
      <c r="F1510" s="108">
        <f t="shared" si="147"/>
        <v>6.1526232114467412</v>
      </c>
    </row>
    <row r="1511" spans="2:6" x14ac:dyDescent="0.25">
      <c r="B1511" s="171" t="s">
        <v>1222</v>
      </c>
      <c r="C1511" s="172"/>
      <c r="D1511" s="31">
        <f t="shared" si="145"/>
        <v>8530</v>
      </c>
      <c r="E1511" s="31">
        <f t="shared" si="146"/>
        <v>1003</v>
      </c>
      <c r="F1511" s="108">
        <f t="shared" si="147"/>
        <v>8.5044865403788634</v>
      </c>
    </row>
    <row r="1512" spans="2:6" x14ac:dyDescent="0.25">
      <c r="B1512" s="171" t="s">
        <v>1223</v>
      </c>
      <c r="C1512" s="172"/>
      <c r="D1512" s="31">
        <f t="shared" si="145"/>
        <v>2510</v>
      </c>
      <c r="E1512" s="31">
        <f t="shared" si="146"/>
        <v>521</v>
      </c>
      <c r="F1512" s="108">
        <f t="shared" si="147"/>
        <v>4.817658349328215</v>
      </c>
    </row>
    <row r="1513" spans="2:6" x14ac:dyDescent="0.25">
      <c r="B1513" s="171" t="s">
        <v>1224</v>
      </c>
      <c r="C1513" s="172"/>
      <c r="D1513" s="31">
        <f t="shared" si="145"/>
        <v>3540</v>
      </c>
      <c r="E1513" s="31">
        <f t="shared" si="146"/>
        <v>569</v>
      </c>
      <c r="F1513" s="108">
        <f t="shared" si="147"/>
        <v>6.2214411247803163</v>
      </c>
    </row>
    <row r="1514" spans="2:6" x14ac:dyDescent="0.25">
      <c r="B1514" s="171" t="s">
        <v>1195</v>
      </c>
      <c r="C1514" s="172"/>
      <c r="D1514" s="31">
        <f t="shared" si="145"/>
        <v>5690</v>
      </c>
      <c r="E1514" s="31">
        <f t="shared" si="146"/>
        <v>921</v>
      </c>
      <c r="F1514" s="108">
        <f>+D1514/E1514</f>
        <v>6.1780673181324648</v>
      </c>
    </row>
    <row r="1515" spans="2:6" x14ac:dyDescent="0.25">
      <c r="F1515" s="145"/>
    </row>
    <row r="1516" spans="2:6" x14ac:dyDescent="0.25">
      <c r="C1516" s="6" t="s">
        <v>1213</v>
      </c>
      <c r="D1516" s="111">
        <f>SUM(D1505:D1515)</f>
        <v>45570</v>
      </c>
      <c r="E1516" s="111">
        <f>SUM(E1505:E1515)</f>
        <v>6506</v>
      </c>
      <c r="F1516" s="109">
        <f>+D1516/E1516</f>
        <v>7.0043037196434064</v>
      </c>
    </row>
    <row r="1518" spans="2:6" x14ac:dyDescent="0.25">
      <c r="B1518" s="23" t="s">
        <v>1279</v>
      </c>
    </row>
    <row r="1520" spans="2:6" ht="36" x14ac:dyDescent="0.25">
      <c r="B1520" s="167" t="s">
        <v>1214</v>
      </c>
      <c r="C1520" s="168"/>
      <c r="D1520" s="90" t="s">
        <v>1276</v>
      </c>
      <c r="E1520" s="90" t="s">
        <v>1277</v>
      </c>
      <c r="F1520" s="22" t="s">
        <v>1278</v>
      </c>
    </row>
    <row r="1521" spans="2:6" x14ac:dyDescent="0.25">
      <c r="B1521" s="179">
        <v>1000</v>
      </c>
      <c r="C1521" s="180"/>
      <c r="D1521" s="31">
        <f>SUMIFS($K$1397:$K$1482,$H$1397:$H$1482,$B1521)</f>
        <v>720</v>
      </c>
      <c r="E1521" s="31">
        <f>SUMIFS($J$1397:$J$1482,$H$1397:$H$1482,$B1521)</f>
        <v>483</v>
      </c>
      <c r="F1521" s="108">
        <f>+D1521/E1521</f>
        <v>1.4906832298136645</v>
      </c>
    </row>
    <row r="1522" spans="2:6" x14ac:dyDescent="0.25">
      <c r="B1522" s="179">
        <v>2000</v>
      </c>
      <c r="C1522" s="180"/>
      <c r="D1522" s="31">
        <f t="shared" ref="D1522:D1530" si="148">SUMIFS($K$1397:$K$1482,$H$1397:$H$1482,$B1522)</f>
        <v>900</v>
      </c>
      <c r="E1522" s="31">
        <f t="shared" ref="E1522:E1530" si="149">SUMIFS($J$1397:$J$1482,$H$1397:$H$1482,$B1522)</f>
        <v>553</v>
      </c>
      <c r="F1522" s="108">
        <f t="shared" ref="F1522:F1529" si="150">+D1522/E1522</f>
        <v>1.6274864376130198</v>
      </c>
    </row>
    <row r="1523" spans="2:6" x14ac:dyDescent="0.25">
      <c r="B1523" s="179">
        <v>3000</v>
      </c>
      <c r="C1523" s="180"/>
      <c r="D1523" s="31">
        <f t="shared" si="148"/>
        <v>2000</v>
      </c>
      <c r="E1523" s="31">
        <f t="shared" si="149"/>
        <v>519</v>
      </c>
      <c r="F1523" s="108">
        <f t="shared" si="150"/>
        <v>3.8535645472061657</v>
      </c>
    </row>
    <row r="1524" spans="2:6" x14ac:dyDescent="0.25">
      <c r="B1524" s="179">
        <v>5000</v>
      </c>
      <c r="C1524" s="180"/>
      <c r="D1524" s="31">
        <f t="shared" si="148"/>
        <v>4900</v>
      </c>
      <c r="E1524" s="31">
        <f t="shared" si="149"/>
        <v>1028</v>
      </c>
      <c r="F1524" s="108">
        <f t="shared" si="150"/>
        <v>4.7665369649805447</v>
      </c>
    </row>
    <row r="1525" spans="2:6" x14ac:dyDescent="0.25">
      <c r="B1525" s="179">
        <v>7000</v>
      </c>
      <c r="C1525" s="180"/>
      <c r="D1525" s="31">
        <f t="shared" si="148"/>
        <v>4180</v>
      </c>
      <c r="E1525" s="31">
        <f t="shared" si="149"/>
        <v>852</v>
      </c>
      <c r="F1525" s="108">
        <f t="shared" si="150"/>
        <v>4.9061032863849769</v>
      </c>
    </row>
    <row r="1526" spans="2:6" x14ac:dyDescent="0.25">
      <c r="B1526" s="179">
        <v>10000</v>
      </c>
      <c r="C1526" s="180"/>
      <c r="D1526" s="31">
        <f t="shared" si="148"/>
        <v>2500</v>
      </c>
      <c r="E1526" s="31">
        <f t="shared" si="149"/>
        <v>327</v>
      </c>
      <c r="F1526" s="108">
        <f t="shared" si="150"/>
        <v>7.6452599388379205</v>
      </c>
    </row>
    <row r="1527" spans="2:6" x14ac:dyDescent="0.25">
      <c r="B1527" s="179">
        <v>15000</v>
      </c>
      <c r="C1527" s="180"/>
      <c r="D1527" s="31">
        <f t="shared" si="148"/>
        <v>5850</v>
      </c>
      <c r="E1527" s="31">
        <f t="shared" si="149"/>
        <v>728</v>
      </c>
      <c r="F1527" s="108">
        <f t="shared" si="150"/>
        <v>8.0357142857142865</v>
      </c>
    </row>
    <row r="1528" spans="2:6" x14ac:dyDescent="0.25">
      <c r="B1528" s="179">
        <v>20000</v>
      </c>
      <c r="C1528" s="180"/>
      <c r="D1528" s="31">
        <f t="shared" si="148"/>
        <v>6300</v>
      </c>
      <c r="E1528" s="31">
        <f t="shared" si="149"/>
        <v>518</v>
      </c>
      <c r="F1528" s="108">
        <f t="shared" si="150"/>
        <v>12.162162162162161</v>
      </c>
    </row>
    <row r="1529" spans="2:6" x14ac:dyDescent="0.25">
      <c r="B1529" s="179">
        <v>30000</v>
      </c>
      <c r="C1529" s="180"/>
      <c r="D1529" s="31">
        <f t="shared" si="148"/>
        <v>14300</v>
      </c>
      <c r="E1529" s="31">
        <f t="shared" si="149"/>
        <v>1004</v>
      </c>
      <c r="F1529" s="108">
        <f t="shared" si="150"/>
        <v>14.243027888446216</v>
      </c>
    </row>
    <row r="1530" spans="2:6" x14ac:dyDescent="0.25">
      <c r="B1530" s="179">
        <v>8000</v>
      </c>
      <c r="C1530" s="180"/>
      <c r="D1530" s="31">
        <f t="shared" si="148"/>
        <v>3920</v>
      </c>
      <c r="E1530" s="31">
        <f t="shared" si="149"/>
        <v>494</v>
      </c>
      <c r="F1530" s="108">
        <f>+D1530/E1530</f>
        <v>7.9352226720647776</v>
      </c>
    </row>
    <row r="1531" spans="2:6" x14ac:dyDescent="0.25">
      <c r="F1531" s="145"/>
    </row>
    <row r="1532" spans="2:6" x14ac:dyDescent="0.25">
      <c r="C1532" s="6" t="s">
        <v>1213</v>
      </c>
      <c r="D1532" s="111">
        <f>SUM(D1521:D1531)</f>
        <v>45570</v>
      </c>
      <c r="E1532" s="111">
        <f>SUM(E1521:E1531)</f>
        <v>6506</v>
      </c>
      <c r="F1532" s="109">
        <f>+D1532/E1532</f>
        <v>7.0043037196434064</v>
      </c>
    </row>
    <row r="1534" spans="2:6" x14ac:dyDescent="0.25">
      <c r="B1534" s="23" t="s">
        <v>1280</v>
      </c>
    </row>
    <row r="1536" spans="2:6" ht="36" x14ac:dyDescent="0.25">
      <c r="B1536" s="167" t="s">
        <v>940</v>
      </c>
      <c r="C1536" s="168"/>
      <c r="D1536" s="90" t="s">
        <v>1276</v>
      </c>
      <c r="E1536" s="90" t="s">
        <v>1277</v>
      </c>
      <c r="F1536" s="22" t="s">
        <v>1278</v>
      </c>
    </row>
    <row r="1537" spans="2:11" x14ac:dyDescent="0.25">
      <c r="B1537" s="112" t="s">
        <v>932</v>
      </c>
      <c r="C1537" s="113"/>
      <c r="D1537" s="31">
        <f t="shared" ref="D1537:D1542" si="151">SUMIFS($K$1397:$K$1482,$G$1397:$G$1482,$B1537)</f>
        <v>5530</v>
      </c>
      <c r="E1537" s="31">
        <f t="shared" ref="E1537:E1542" si="152">SUMIFS($J$1397:$J$1482,$G$1397:$G$1482,$B1537)</f>
        <v>862</v>
      </c>
      <c r="F1537" s="108">
        <f t="shared" ref="F1537:F1542" si="153">+D1537/E1537</f>
        <v>6.4153132250580045</v>
      </c>
    </row>
    <row r="1538" spans="2:11" x14ac:dyDescent="0.25">
      <c r="B1538" s="112" t="s">
        <v>933</v>
      </c>
      <c r="C1538" s="113"/>
      <c r="D1538" s="31">
        <f t="shared" si="151"/>
        <v>5990</v>
      </c>
      <c r="E1538" s="31">
        <f t="shared" si="152"/>
        <v>857</v>
      </c>
      <c r="F1538" s="108">
        <f t="shared" si="153"/>
        <v>6.9894982497082845</v>
      </c>
    </row>
    <row r="1539" spans="2:11" x14ac:dyDescent="0.25">
      <c r="B1539" s="112" t="s">
        <v>934</v>
      </c>
      <c r="C1539" s="113"/>
      <c r="D1539" s="31">
        <f t="shared" si="151"/>
        <v>12450</v>
      </c>
      <c r="E1539" s="31">
        <f t="shared" si="152"/>
        <v>1461</v>
      </c>
      <c r="F1539" s="108">
        <f t="shared" si="153"/>
        <v>8.5215605749486656</v>
      </c>
    </row>
    <row r="1540" spans="2:11" x14ac:dyDescent="0.25">
      <c r="B1540" s="112" t="s">
        <v>935</v>
      </c>
      <c r="C1540" s="113"/>
      <c r="D1540" s="31">
        <f t="shared" si="151"/>
        <v>10060</v>
      </c>
      <c r="E1540" s="31">
        <f t="shared" si="152"/>
        <v>1586</v>
      </c>
      <c r="F1540" s="108">
        <f t="shared" si="153"/>
        <v>6.3430012610340478</v>
      </c>
    </row>
    <row r="1541" spans="2:11" x14ac:dyDescent="0.25">
      <c r="B1541" s="112" t="s">
        <v>936</v>
      </c>
      <c r="C1541" s="113"/>
      <c r="D1541" s="31">
        <f t="shared" si="151"/>
        <v>6210</v>
      </c>
      <c r="E1541" s="31">
        <f t="shared" si="152"/>
        <v>925</v>
      </c>
      <c r="F1541" s="108">
        <f t="shared" si="153"/>
        <v>6.7135135135135133</v>
      </c>
    </row>
    <row r="1542" spans="2:11" x14ac:dyDescent="0.25">
      <c r="B1542" s="112" t="s">
        <v>937</v>
      </c>
      <c r="C1542" s="113"/>
      <c r="D1542" s="31">
        <f t="shared" si="151"/>
        <v>5330</v>
      </c>
      <c r="E1542" s="31">
        <f t="shared" si="152"/>
        <v>815</v>
      </c>
      <c r="F1542" s="108">
        <f t="shared" si="153"/>
        <v>6.5398773006134974</v>
      </c>
    </row>
    <row r="1543" spans="2:11" x14ac:dyDescent="0.25">
      <c r="F1543" s="145"/>
    </row>
    <row r="1544" spans="2:11" x14ac:dyDescent="0.25">
      <c r="C1544" s="6" t="s">
        <v>1213</v>
      </c>
      <c r="D1544" s="111">
        <f>SUM(D1537:D1543)</f>
        <v>45570</v>
      </c>
      <c r="E1544" s="111">
        <f>SUM(E1537:E1543)</f>
        <v>6506</v>
      </c>
      <c r="F1544" s="109">
        <f>+D1544/E1544</f>
        <v>7.0043037196434064</v>
      </c>
    </row>
    <row r="1546" spans="2:11" x14ac:dyDescent="0.25">
      <c r="B1546" s="23" t="s">
        <v>1174</v>
      </c>
    </row>
    <row r="1548" spans="2:11" ht="36" x14ac:dyDescent="0.25">
      <c r="B1548" s="91" t="s">
        <v>1203</v>
      </c>
      <c r="C1548" s="167" t="s">
        <v>1181</v>
      </c>
      <c r="D1548" s="168"/>
      <c r="E1548" s="90" t="s">
        <v>984</v>
      </c>
      <c r="F1548" s="90" t="s">
        <v>961</v>
      </c>
      <c r="G1548" s="90" t="s">
        <v>1270</v>
      </c>
      <c r="H1548" s="90" t="s">
        <v>1205</v>
      </c>
      <c r="I1548" s="90" t="s">
        <v>1206</v>
      </c>
      <c r="J1548" s="90" t="s">
        <v>1268</v>
      </c>
      <c r="K1548" s="22" t="s">
        <v>1269</v>
      </c>
    </row>
    <row r="1549" spans="2:11" x14ac:dyDescent="0.25">
      <c r="B1549" s="17">
        <v>30204</v>
      </c>
      <c r="C1549" s="51" t="s">
        <v>1193</v>
      </c>
      <c r="D1549" s="88"/>
      <c r="E1549" s="56">
        <v>43179</v>
      </c>
      <c r="F1549" s="93" t="s">
        <v>976</v>
      </c>
      <c r="G1549" s="93" t="s">
        <v>937</v>
      </c>
      <c r="H1549" s="31">
        <v>10000</v>
      </c>
      <c r="I1549" s="31">
        <v>8300</v>
      </c>
      <c r="J1549" s="31">
        <v>92</v>
      </c>
      <c r="K1549" s="106">
        <v>500</v>
      </c>
    </row>
    <row r="1550" spans="2:11" x14ac:dyDescent="0.25">
      <c r="B1550" s="17">
        <v>30685</v>
      </c>
      <c r="C1550" s="51" t="s">
        <v>1185</v>
      </c>
      <c r="D1550" s="88"/>
      <c r="E1550" s="56">
        <v>43224</v>
      </c>
      <c r="F1550" s="93" t="s">
        <v>980</v>
      </c>
      <c r="G1550" s="93" t="s">
        <v>934</v>
      </c>
      <c r="H1550" s="31">
        <v>20000</v>
      </c>
      <c r="I1550" s="31">
        <v>14600</v>
      </c>
      <c r="J1550" s="31">
        <v>95</v>
      </c>
      <c r="K1550" s="106">
        <v>900</v>
      </c>
    </row>
    <row r="1551" spans="2:11" x14ac:dyDescent="0.25">
      <c r="B1551" s="17">
        <v>30807</v>
      </c>
      <c r="C1551" s="51" t="s">
        <v>1193</v>
      </c>
      <c r="D1551" s="88"/>
      <c r="E1551" s="56">
        <v>43168</v>
      </c>
      <c r="F1551" s="93" t="s">
        <v>1220</v>
      </c>
      <c r="G1551" s="93" t="s">
        <v>934</v>
      </c>
      <c r="H1551" s="31">
        <v>15000</v>
      </c>
      <c r="I1551" s="31">
        <v>12600</v>
      </c>
      <c r="J1551" s="31">
        <v>71</v>
      </c>
      <c r="K1551" s="106">
        <v>650</v>
      </c>
    </row>
    <row r="1552" spans="2:11" x14ac:dyDescent="0.25">
      <c r="B1552" s="17">
        <v>30596</v>
      </c>
      <c r="C1552" s="51" t="s">
        <v>1185</v>
      </c>
      <c r="D1552" s="88"/>
      <c r="E1552" s="56">
        <v>43191</v>
      </c>
      <c r="F1552" s="93" t="s">
        <v>1221</v>
      </c>
      <c r="G1552" s="93" t="s">
        <v>937</v>
      </c>
      <c r="H1552" s="31">
        <v>30000</v>
      </c>
      <c r="I1552" s="31">
        <v>23400</v>
      </c>
      <c r="J1552" s="31">
        <v>52</v>
      </c>
      <c r="K1552" s="106">
        <v>1100</v>
      </c>
    </row>
    <row r="1553" spans="2:11" x14ac:dyDescent="0.25">
      <c r="B1553" s="17">
        <v>30485</v>
      </c>
      <c r="C1553" s="51" t="s">
        <v>1189</v>
      </c>
      <c r="D1553" s="88"/>
      <c r="E1553" s="56">
        <v>43229</v>
      </c>
      <c r="F1553" s="93" t="s">
        <v>980</v>
      </c>
      <c r="G1553" s="93" t="s">
        <v>937</v>
      </c>
      <c r="H1553" s="31">
        <v>10000</v>
      </c>
      <c r="I1553" s="31">
        <v>6400</v>
      </c>
      <c r="J1553" s="31">
        <v>65</v>
      </c>
      <c r="K1553" s="106">
        <v>500</v>
      </c>
    </row>
    <row r="1554" spans="2:11" x14ac:dyDescent="0.25">
      <c r="B1554" s="17">
        <v>30436</v>
      </c>
      <c r="C1554" s="51" t="s">
        <v>1189</v>
      </c>
      <c r="D1554" s="88"/>
      <c r="E1554" s="56">
        <v>43229</v>
      </c>
      <c r="F1554" s="93" t="s">
        <v>980</v>
      </c>
      <c r="G1554" s="93" t="s">
        <v>937</v>
      </c>
      <c r="H1554" s="31">
        <v>20000</v>
      </c>
      <c r="I1554" s="31">
        <v>12600</v>
      </c>
      <c r="J1554" s="31">
        <v>97</v>
      </c>
      <c r="K1554" s="106">
        <v>900</v>
      </c>
    </row>
    <row r="1555" spans="2:11" x14ac:dyDescent="0.25">
      <c r="B1555" s="17">
        <v>30128</v>
      </c>
      <c r="C1555" s="51" t="s">
        <v>1185</v>
      </c>
      <c r="D1555" s="88"/>
      <c r="E1555" s="56">
        <v>43129</v>
      </c>
      <c r="F1555" s="93" t="s">
        <v>1221</v>
      </c>
      <c r="G1555" s="93" t="s">
        <v>936</v>
      </c>
      <c r="H1555" s="31">
        <v>7000</v>
      </c>
      <c r="I1555" s="31">
        <v>3780</v>
      </c>
      <c r="J1555" s="31">
        <v>72</v>
      </c>
      <c r="K1555" s="106">
        <v>380</v>
      </c>
    </row>
    <row r="1556" spans="2:11" x14ac:dyDescent="0.25">
      <c r="B1556" s="17">
        <v>30695</v>
      </c>
      <c r="C1556" s="51" t="s">
        <v>1197</v>
      </c>
      <c r="D1556" s="88"/>
      <c r="E1556" s="56">
        <v>43124</v>
      </c>
      <c r="F1556" s="93" t="s">
        <v>1224</v>
      </c>
      <c r="G1556" s="93" t="s">
        <v>932</v>
      </c>
      <c r="H1556" s="31">
        <v>15000</v>
      </c>
      <c r="I1556" s="31">
        <v>9450</v>
      </c>
      <c r="J1556" s="31">
        <v>95</v>
      </c>
      <c r="K1556" s="106">
        <v>650</v>
      </c>
    </row>
    <row r="1557" spans="2:11" x14ac:dyDescent="0.25">
      <c r="B1557" s="17">
        <v>30387</v>
      </c>
      <c r="C1557" s="51" t="s">
        <v>1199</v>
      </c>
      <c r="D1557" s="88"/>
      <c r="E1557" s="56">
        <v>43213</v>
      </c>
      <c r="F1557" s="93" t="s">
        <v>1219</v>
      </c>
      <c r="G1557" s="93" t="s">
        <v>933</v>
      </c>
      <c r="H1557" s="31">
        <v>10000</v>
      </c>
      <c r="I1557" s="31">
        <v>8800</v>
      </c>
      <c r="J1557" s="31">
        <v>89</v>
      </c>
      <c r="K1557" s="106">
        <v>500</v>
      </c>
    </row>
    <row r="1558" spans="2:11" x14ac:dyDescent="0.25">
      <c r="B1558" s="17">
        <v>30318</v>
      </c>
      <c r="C1558" s="51" t="s">
        <v>1185</v>
      </c>
      <c r="D1558" s="88"/>
      <c r="E1558" s="56">
        <v>43249</v>
      </c>
      <c r="F1558" s="93" t="s">
        <v>1219</v>
      </c>
      <c r="G1558" s="93" t="s">
        <v>937</v>
      </c>
      <c r="H1558" s="31">
        <v>8000</v>
      </c>
      <c r="I1558" s="31">
        <v>6240</v>
      </c>
      <c r="J1558" s="31">
        <v>63</v>
      </c>
      <c r="K1558" s="106">
        <v>560</v>
      </c>
    </row>
    <row r="1559" spans="2:11" x14ac:dyDescent="0.25">
      <c r="B1559" s="17">
        <v>30252</v>
      </c>
      <c r="C1559" s="51" t="s">
        <v>1193</v>
      </c>
      <c r="D1559" s="88"/>
      <c r="E1559" s="56">
        <v>43101</v>
      </c>
      <c r="F1559" s="93" t="s">
        <v>1219</v>
      </c>
      <c r="G1559" s="93" t="s">
        <v>933</v>
      </c>
      <c r="H1559" s="31">
        <v>20000</v>
      </c>
      <c r="I1559" s="31">
        <v>11800</v>
      </c>
      <c r="J1559" s="31">
        <v>51</v>
      </c>
      <c r="K1559" s="106">
        <v>900</v>
      </c>
    </row>
    <row r="1560" spans="2:11" x14ac:dyDescent="0.25">
      <c r="B1560" s="17">
        <v>30028</v>
      </c>
      <c r="C1560" s="51" t="s">
        <v>1197</v>
      </c>
      <c r="D1560" s="88"/>
      <c r="E1560" s="56">
        <v>43204</v>
      </c>
      <c r="F1560" s="93" t="s">
        <v>980</v>
      </c>
      <c r="G1560" s="93" t="s">
        <v>937</v>
      </c>
      <c r="H1560" s="31">
        <v>15000</v>
      </c>
      <c r="I1560" s="31">
        <v>13800</v>
      </c>
      <c r="J1560" s="31">
        <v>65</v>
      </c>
      <c r="K1560" s="106">
        <v>650</v>
      </c>
    </row>
    <row r="1561" spans="2:11" x14ac:dyDescent="0.25">
      <c r="B1561" s="17">
        <v>30679</v>
      </c>
      <c r="C1561" s="51" t="s">
        <v>1198</v>
      </c>
      <c r="D1561" s="88"/>
      <c r="E1561" s="56">
        <v>43316</v>
      </c>
      <c r="F1561" s="93" t="s">
        <v>1223</v>
      </c>
      <c r="G1561" s="93" t="s">
        <v>933</v>
      </c>
      <c r="H1561" s="31">
        <v>10000</v>
      </c>
      <c r="I1561" s="31">
        <v>6100</v>
      </c>
      <c r="J1561" s="31">
        <v>82</v>
      </c>
      <c r="K1561" s="106">
        <v>500</v>
      </c>
    </row>
    <row r="1562" spans="2:11" x14ac:dyDescent="0.25">
      <c r="B1562" s="17">
        <v>30633</v>
      </c>
      <c r="C1562" s="51" t="s">
        <v>1193</v>
      </c>
      <c r="D1562" s="88"/>
      <c r="E1562" s="56">
        <v>43181</v>
      </c>
      <c r="F1562" s="93" t="s">
        <v>1220</v>
      </c>
      <c r="G1562" s="93" t="s">
        <v>937</v>
      </c>
      <c r="H1562" s="31">
        <v>20000</v>
      </c>
      <c r="I1562" s="31">
        <v>15600</v>
      </c>
      <c r="J1562" s="31">
        <v>93</v>
      </c>
      <c r="K1562" s="106">
        <v>900</v>
      </c>
    </row>
    <row r="1563" spans="2:11" x14ac:dyDescent="0.25">
      <c r="B1563" s="17">
        <v>30065</v>
      </c>
      <c r="C1563" s="51" t="s">
        <v>1185</v>
      </c>
      <c r="D1563" s="88"/>
      <c r="E1563" s="56">
        <v>43314</v>
      </c>
      <c r="F1563" s="93" t="s">
        <v>1218</v>
      </c>
      <c r="G1563" s="93" t="s">
        <v>936</v>
      </c>
      <c r="H1563" s="31">
        <v>7000</v>
      </c>
      <c r="I1563" s="31">
        <v>3990</v>
      </c>
      <c r="J1563" s="31">
        <v>94</v>
      </c>
      <c r="K1563" s="106">
        <v>380</v>
      </c>
    </row>
    <row r="1564" spans="2:11" x14ac:dyDescent="0.25">
      <c r="B1564" s="17">
        <v>30114</v>
      </c>
      <c r="C1564" s="51" t="s">
        <v>1193</v>
      </c>
      <c r="D1564" s="88"/>
      <c r="E1564" s="56">
        <v>43278</v>
      </c>
      <c r="F1564" s="93" t="s">
        <v>1220</v>
      </c>
      <c r="G1564" s="93" t="s">
        <v>935</v>
      </c>
      <c r="H1564" s="31">
        <v>8000</v>
      </c>
      <c r="I1564" s="31">
        <v>6400</v>
      </c>
      <c r="J1564" s="31">
        <v>94</v>
      </c>
      <c r="K1564" s="106">
        <v>560</v>
      </c>
    </row>
    <row r="1565" spans="2:11" x14ac:dyDescent="0.25">
      <c r="B1565" s="17">
        <v>30459</v>
      </c>
      <c r="C1565" s="51" t="s">
        <v>1197</v>
      </c>
      <c r="D1565" s="88"/>
      <c r="E1565" s="56">
        <v>43143</v>
      </c>
      <c r="F1565" s="93" t="s">
        <v>1195</v>
      </c>
      <c r="G1565" s="93" t="s">
        <v>935</v>
      </c>
      <c r="H1565" s="31">
        <v>5000</v>
      </c>
      <c r="I1565" s="31">
        <v>3500</v>
      </c>
      <c r="J1565" s="31">
        <v>73</v>
      </c>
      <c r="K1565" s="106">
        <v>350</v>
      </c>
    </row>
    <row r="1566" spans="2:11" x14ac:dyDescent="0.25">
      <c r="B1566" s="17">
        <v>30424</v>
      </c>
      <c r="C1566" s="51" t="s">
        <v>1198</v>
      </c>
      <c r="D1566" s="88"/>
      <c r="E1566" s="56">
        <v>43202</v>
      </c>
      <c r="F1566" s="93" t="s">
        <v>1195</v>
      </c>
      <c r="G1566" s="93" t="s">
        <v>937</v>
      </c>
      <c r="H1566" s="31">
        <v>2000</v>
      </c>
      <c r="I1566" s="31">
        <v>1060</v>
      </c>
      <c r="J1566" s="31">
        <v>87</v>
      </c>
      <c r="K1566" s="106">
        <v>150</v>
      </c>
    </row>
    <row r="1567" spans="2:11" x14ac:dyDescent="0.25">
      <c r="B1567" s="17">
        <v>30087</v>
      </c>
      <c r="C1567" s="51" t="s">
        <v>1199</v>
      </c>
      <c r="D1567" s="88"/>
      <c r="E1567" s="56">
        <v>43328</v>
      </c>
      <c r="F1567" s="93" t="s">
        <v>980</v>
      </c>
      <c r="G1567" s="93" t="s">
        <v>933</v>
      </c>
      <c r="H1567" s="31">
        <v>30000</v>
      </c>
      <c r="I1567" s="31">
        <v>23700</v>
      </c>
      <c r="J1567" s="31">
        <v>96</v>
      </c>
      <c r="K1567" s="106">
        <v>1100</v>
      </c>
    </row>
    <row r="1568" spans="2:11" x14ac:dyDescent="0.25">
      <c r="B1568" s="17">
        <v>30163</v>
      </c>
      <c r="C1568" s="51" t="s">
        <v>1189</v>
      </c>
      <c r="D1568" s="88"/>
      <c r="E1568" s="56">
        <v>43211</v>
      </c>
      <c r="F1568" s="93" t="s">
        <v>1218</v>
      </c>
      <c r="G1568" s="93" t="s">
        <v>933</v>
      </c>
      <c r="H1568" s="31">
        <v>3000</v>
      </c>
      <c r="I1568" s="31">
        <v>2580</v>
      </c>
      <c r="J1568" s="31">
        <v>78</v>
      </c>
      <c r="K1568" s="106">
        <v>250</v>
      </c>
    </row>
    <row r="1569" spans="2:11" x14ac:dyDescent="0.25">
      <c r="B1569" s="17">
        <v>30463</v>
      </c>
      <c r="C1569" s="51" t="s">
        <v>1197</v>
      </c>
      <c r="D1569" s="88"/>
      <c r="E1569" s="56">
        <v>43282</v>
      </c>
      <c r="F1569" s="93" t="s">
        <v>1221</v>
      </c>
      <c r="G1569" s="93" t="s">
        <v>932</v>
      </c>
      <c r="H1569" s="31">
        <v>1000</v>
      </c>
      <c r="I1569" s="31">
        <v>720</v>
      </c>
      <c r="J1569" s="31">
        <v>99</v>
      </c>
      <c r="K1569" s="106">
        <v>120</v>
      </c>
    </row>
    <row r="1570" spans="2:11" x14ac:dyDescent="0.25">
      <c r="B1570" s="17">
        <v>30331</v>
      </c>
      <c r="C1570" s="51" t="s">
        <v>1199</v>
      </c>
      <c r="D1570" s="88"/>
      <c r="E1570" s="56">
        <v>43183</v>
      </c>
      <c r="F1570" s="93" t="s">
        <v>1219</v>
      </c>
      <c r="G1570" s="93" t="s">
        <v>934</v>
      </c>
      <c r="H1570" s="31">
        <v>1000</v>
      </c>
      <c r="I1570" s="31">
        <v>840</v>
      </c>
      <c r="J1570" s="31">
        <v>81</v>
      </c>
      <c r="K1570" s="106">
        <v>120</v>
      </c>
    </row>
    <row r="1571" spans="2:11" x14ac:dyDescent="0.25">
      <c r="B1571" s="17">
        <v>30818</v>
      </c>
      <c r="C1571" s="51" t="s">
        <v>1198</v>
      </c>
      <c r="D1571" s="88"/>
      <c r="E1571" s="56">
        <v>43220</v>
      </c>
      <c r="F1571" s="93" t="s">
        <v>1223</v>
      </c>
      <c r="G1571" s="93" t="s">
        <v>935</v>
      </c>
      <c r="H1571" s="31">
        <v>2000</v>
      </c>
      <c r="I1571" s="31">
        <v>1180</v>
      </c>
      <c r="J1571" s="31">
        <v>83</v>
      </c>
      <c r="K1571" s="106">
        <v>150</v>
      </c>
    </row>
    <row r="1572" spans="2:11" x14ac:dyDescent="0.25">
      <c r="B1572" s="17">
        <v>30741</v>
      </c>
      <c r="C1572" s="51" t="s">
        <v>1198</v>
      </c>
      <c r="D1572" s="88"/>
      <c r="E1572" s="56">
        <v>43291</v>
      </c>
      <c r="F1572" s="93" t="s">
        <v>1219</v>
      </c>
      <c r="G1572" s="93" t="s">
        <v>935</v>
      </c>
      <c r="H1572" s="31">
        <v>3000</v>
      </c>
      <c r="I1572" s="31">
        <v>2430</v>
      </c>
      <c r="J1572" s="31">
        <v>95</v>
      </c>
      <c r="K1572" s="106">
        <v>250</v>
      </c>
    </row>
    <row r="1573" spans="2:11" x14ac:dyDescent="0.25">
      <c r="B1573" s="17">
        <v>30450</v>
      </c>
      <c r="C1573" s="51" t="s">
        <v>1185</v>
      </c>
      <c r="D1573" s="88"/>
      <c r="E1573" s="56">
        <v>43158</v>
      </c>
      <c r="F1573" s="93" t="s">
        <v>1218</v>
      </c>
      <c r="G1573" s="93" t="s">
        <v>935</v>
      </c>
      <c r="H1573" s="31">
        <v>8000</v>
      </c>
      <c r="I1573" s="31">
        <v>5440</v>
      </c>
      <c r="J1573" s="31">
        <v>78</v>
      </c>
      <c r="K1573" s="106">
        <v>560</v>
      </c>
    </row>
    <row r="1574" spans="2:11" x14ac:dyDescent="0.25">
      <c r="B1574" s="17">
        <v>30009</v>
      </c>
      <c r="C1574" s="51" t="s">
        <v>1193</v>
      </c>
      <c r="D1574" s="88"/>
      <c r="E1574" s="56">
        <v>43129</v>
      </c>
      <c r="F1574" s="93" t="s">
        <v>1218</v>
      </c>
      <c r="G1574" s="93" t="s">
        <v>935</v>
      </c>
      <c r="H1574" s="31">
        <v>5000</v>
      </c>
      <c r="I1574" s="31">
        <v>5000</v>
      </c>
      <c r="J1574" s="31">
        <v>99</v>
      </c>
      <c r="K1574" s="106">
        <v>350</v>
      </c>
    </row>
    <row r="1575" spans="2:11" x14ac:dyDescent="0.25">
      <c r="B1575" s="17">
        <v>30423</v>
      </c>
      <c r="C1575" s="51" t="s">
        <v>1193</v>
      </c>
      <c r="D1575" s="88"/>
      <c r="E1575" s="56">
        <v>43270</v>
      </c>
      <c r="F1575" s="93" t="s">
        <v>1222</v>
      </c>
      <c r="G1575" s="93" t="s">
        <v>934</v>
      </c>
      <c r="H1575" s="31">
        <v>15000</v>
      </c>
      <c r="I1575" s="31">
        <v>14250</v>
      </c>
      <c r="J1575" s="31">
        <v>99</v>
      </c>
      <c r="K1575" s="106">
        <v>650</v>
      </c>
    </row>
    <row r="1576" spans="2:11" x14ac:dyDescent="0.25">
      <c r="B1576" s="17">
        <v>30870</v>
      </c>
      <c r="C1576" s="51" t="s">
        <v>1199</v>
      </c>
      <c r="D1576" s="88"/>
      <c r="E1576" s="56">
        <v>43134</v>
      </c>
      <c r="F1576" s="93" t="s">
        <v>980</v>
      </c>
      <c r="G1576" s="93" t="s">
        <v>932</v>
      </c>
      <c r="H1576" s="31">
        <v>3000</v>
      </c>
      <c r="I1576" s="31">
        <v>2460</v>
      </c>
      <c r="J1576" s="31">
        <v>98</v>
      </c>
      <c r="K1576" s="106">
        <v>250</v>
      </c>
    </row>
    <row r="1577" spans="2:11" x14ac:dyDescent="0.25">
      <c r="B1577" s="17">
        <v>30324</v>
      </c>
      <c r="C1577" s="51" t="s">
        <v>1189</v>
      </c>
      <c r="D1577" s="88"/>
      <c r="E1577" s="56">
        <v>43255</v>
      </c>
      <c r="F1577" s="93" t="s">
        <v>980</v>
      </c>
      <c r="G1577" s="93" t="s">
        <v>935</v>
      </c>
      <c r="H1577" s="31">
        <v>15000</v>
      </c>
      <c r="I1577" s="31">
        <v>13200</v>
      </c>
      <c r="J1577" s="31">
        <v>71</v>
      </c>
      <c r="K1577" s="106">
        <v>650</v>
      </c>
    </row>
    <row r="1578" spans="2:11" x14ac:dyDescent="0.25">
      <c r="B1578" s="17">
        <v>30203</v>
      </c>
      <c r="C1578" s="51" t="s">
        <v>1185</v>
      </c>
      <c r="D1578" s="88"/>
      <c r="E1578" s="56">
        <v>43117</v>
      </c>
      <c r="F1578" s="93" t="s">
        <v>1219</v>
      </c>
      <c r="G1578" s="93" t="s">
        <v>936</v>
      </c>
      <c r="H1578" s="31">
        <v>15000</v>
      </c>
      <c r="I1578" s="31">
        <v>12150</v>
      </c>
      <c r="J1578" s="31">
        <v>96</v>
      </c>
      <c r="K1578" s="106">
        <v>650</v>
      </c>
    </row>
    <row r="1579" spans="2:11" x14ac:dyDescent="0.25">
      <c r="B1579" s="17">
        <v>30324</v>
      </c>
      <c r="C1579" s="51" t="s">
        <v>1197</v>
      </c>
      <c r="D1579" s="88"/>
      <c r="E1579" s="56">
        <v>43183</v>
      </c>
      <c r="F1579" s="93" t="s">
        <v>980</v>
      </c>
      <c r="G1579" s="93" t="s">
        <v>937</v>
      </c>
      <c r="H1579" s="31">
        <v>15000</v>
      </c>
      <c r="I1579" s="31">
        <v>7800</v>
      </c>
      <c r="J1579" s="31">
        <v>87</v>
      </c>
      <c r="K1579" s="106">
        <v>650</v>
      </c>
    </row>
    <row r="1580" spans="2:11" x14ac:dyDescent="0.25">
      <c r="B1580" s="17">
        <v>30797</v>
      </c>
      <c r="C1580" s="51" t="s">
        <v>1197</v>
      </c>
      <c r="D1580" s="88"/>
      <c r="E1580" s="56">
        <v>43249</v>
      </c>
      <c r="F1580" s="93" t="s">
        <v>1224</v>
      </c>
      <c r="G1580" s="93" t="s">
        <v>935</v>
      </c>
      <c r="H1580" s="31">
        <v>15000</v>
      </c>
      <c r="I1580" s="31">
        <v>12150</v>
      </c>
      <c r="J1580" s="31">
        <v>75</v>
      </c>
      <c r="K1580" s="106">
        <v>650</v>
      </c>
    </row>
    <row r="1581" spans="2:11" x14ac:dyDescent="0.25">
      <c r="B1581" s="17">
        <v>30740</v>
      </c>
      <c r="C1581" s="51" t="s">
        <v>1197</v>
      </c>
      <c r="D1581" s="88"/>
      <c r="E1581" s="56">
        <v>43103</v>
      </c>
      <c r="F1581" s="93" t="s">
        <v>1220</v>
      </c>
      <c r="G1581" s="93" t="s">
        <v>932</v>
      </c>
      <c r="H1581" s="31">
        <v>7000</v>
      </c>
      <c r="I1581" s="31">
        <v>6440</v>
      </c>
      <c r="J1581" s="31">
        <v>84</v>
      </c>
      <c r="K1581" s="106">
        <v>380</v>
      </c>
    </row>
    <row r="1582" spans="2:11" x14ac:dyDescent="0.25">
      <c r="B1582" s="17">
        <v>30696</v>
      </c>
      <c r="C1582" s="51" t="s">
        <v>1193</v>
      </c>
      <c r="D1582" s="88"/>
      <c r="E1582" s="56">
        <v>43234</v>
      </c>
      <c r="F1582" s="93" t="s">
        <v>1222</v>
      </c>
      <c r="G1582" s="93" t="s">
        <v>937</v>
      </c>
      <c r="H1582" s="31">
        <v>5000</v>
      </c>
      <c r="I1582" s="31">
        <v>2550</v>
      </c>
      <c r="J1582" s="31">
        <v>59</v>
      </c>
      <c r="K1582" s="106">
        <v>350</v>
      </c>
    </row>
    <row r="1583" spans="2:11" x14ac:dyDescent="0.25">
      <c r="B1583" s="17">
        <v>30369</v>
      </c>
      <c r="C1583" s="51" t="s">
        <v>1199</v>
      </c>
      <c r="D1583" s="88"/>
      <c r="E1583" s="56">
        <v>43167</v>
      </c>
      <c r="F1583" s="93" t="s">
        <v>976</v>
      </c>
      <c r="G1583" s="93" t="s">
        <v>937</v>
      </c>
      <c r="H1583" s="31">
        <v>8000</v>
      </c>
      <c r="I1583" s="31">
        <v>6240</v>
      </c>
      <c r="J1583" s="31">
        <v>93</v>
      </c>
      <c r="K1583" s="106">
        <v>560</v>
      </c>
    </row>
    <row r="1584" spans="2:11" x14ac:dyDescent="0.25">
      <c r="B1584" s="17">
        <v>30210</v>
      </c>
      <c r="C1584" s="51" t="s">
        <v>1193</v>
      </c>
      <c r="D1584" s="88"/>
      <c r="E1584" s="56">
        <v>43205</v>
      </c>
      <c r="F1584" s="93" t="s">
        <v>1221</v>
      </c>
      <c r="G1584" s="93" t="s">
        <v>934</v>
      </c>
      <c r="H1584" s="31">
        <v>20000</v>
      </c>
      <c r="I1584" s="31">
        <v>16400</v>
      </c>
      <c r="J1584" s="31">
        <v>72</v>
      </c>
      <c r="K1584" s="106">
        <v>900</v>
      </c>
    </row>
    <row r="1585" spans="2:11" x14ac:dyDescent="0.25">
      <c r="B1585" s="17">
        <v>30340</v>
      </c>
      <c r="C1585" s="51" t="s">
        <v>1189</v>
      </c>
      <c r="D1585" s="88"/>
      <c r="E1585" s="56">
        <v>43188</v>
      </c>
      <c r="F1585" s="93" t="s">
        <v>1223</v>
      </c>
      <c r="G1585" s="93" t="s">
        <v>934</v>
      </c>
      <c r="H1585" s="31">
        <v>8000</v>
      </c>
      <c r="I1585" s="31">
        <v>4800</v>
      </c>
      <c r="J1585" s="31">
        <v>56</v>
      </c>
      <c r="K1585" s="106">
        <v>560</v>
      </c>
    </row>
    <row r="1586" spans="2:11" x14ac:dyDescent="0.25">
      <c r="B1586" s="17">
        <v>30892</v>
      </c>
      <c r="C1586" s="51" t="s">
        <v>1197</v>
      </c>
      <c r="D1586" s="88"/>
      <c r="E1586" s="56">
        <v>43254</v>
      </c>
      <c r="F1586" s="93" t="s">
        <v>1224</v>
      </c>
      <c r="G1586" s="93" t="s">
        <v>933</v>
      </c>
      <c r="H1586" s="31">
        <v>20000</v>
      </c>
      <c r="I1586" s="31">
        <v>13200</v>
      </c>
      <c r="J1586" s="31">
        <v>74</v>
      </c>
      <c r="K1586" s="106">
        <v>900</v>
      </c>
    </row>
    <row r="1587" spans="2:11" x14ac:dyDescent="0.25">
      <c r="B1587" s="17">
        <v>30795</v>
      </c>
      <c r="C1587" s="51" t="s">
        <v>1189</v>
      </c>
      <c r="D1587" s="88"/>
      <c r="E1587" s="56">
        <v>43105</v>
      </c>
      <c r="F1587" s="93" t="s">
        <v>1220</v>
      </c>
      <c r="G1587" s="93" t="s">
        <v>932</v>
      </c>
      <c r="H1587" s="31">
        <v>15000</v>
      </c>
      <c r="I1587" s="31">
        <v>8550</v>
      </c>
      <c r="J1587" s="31">
        <v>97</v>
      </c>
      <c r="K1587" s="106">
        <v>650</v>
      </c>
    </row>
    <row r="1588" spans="2:11" x14ac:dyDescent="0.25">
      <c r="B1588" s="17">
        <v>30854</v>
      </c>
      <c r="C1588" s="51" t="s">
        <v>1189</v>
      </c>
      <c r="D1588" s="88"/>
      <c r="E1588" s="56">
        <v>43171</v>
      </c>
      <c r="F1588" s="93" t="s">
        <v>1220</v>
      </c>
      <c r="G1588" s="93" t="s">
        <v>933</v>
      </c>
      <c r="H1588" s="31">
        <v>2000</v>
      </c>
      <c r="I1588" s="31">
        <v>1680</v>
      </c>
      <c r="J1588" s="31">
        <v>100</v>
      </c>
      <c r="K1588" s="106">
        <v>150</v>
      </c>
    </row>
    <row r="1589" spans="2:11" x14ac:dyDescent="0.25">
      <c r="B1589" s="17">
        <v>30023</v>
      </c>
      <c r="C1589" s="51" t="s">
        <v>1197</v>
      </c>
      <c r="D1589" s="88"/>
      <c r="E1589" s="56">
        <v>43293</v>
      </c>
      <c r="F1589" s="93" t="s">
        <v>980</v>
      </c>
      <c r="G1589" s="93" t="s">
        <v>935</v>
      </c>
      <c r="H1589" s="31">
        <v>1000</v>
      </c>
      <c r="I1589" s="31">
        <v>750</v>
      </c>
      <c r="J1589" s="31">
        <v>88</v>
      </c>
      <c r="K1589" s="106">
        <v>120</v>
      </c>
    </row>
    <row r="1590" spans="2:11" x14ac:dyDescent="0.25">
      <c r="B1590" s="17">
        <v>30449</v>
      </c>
      <c r="C1590" s="51" t="s">
        <v>1189</v>
      </c>
      <c r="D1590" s="88"/>
      <c r="E1590" s="56">
        <v>43173</v>
      </c>
      <c r="F1590" s="93" t="s">
        <v>1222</v>
      </c>
      <c r="G1590" s="93" t="s">
        <v>935</v>
      </c>
      <c r="H1590" s="31">
        <v>1000</v>
      </c>
      <c r="I1590" s="31">
        <v>770</v>
      </c>
      <c r="J1590" s="31">
        <v>83</v>
      </c>
      <c r="K1590" s="106">
        <v>120</v>
      </c>
    </row>
    <row r="1591" spans="2:11" x14ac:dyDescent="0.25">
      <c r="B1591" s="17">
        <v>30137</v>
      </c>
      <c r="C1591" s="51" t="s">
        <v>1193</v>
      </c>
      <c r="D1591" s="88"/>
      <c r="E1591" s="56">
        <v>43248</v>
      </c>
      <c r="F1591" s="93" t="s">
        <v>1223</v>
      </c>
      <c r="G1591" s="93" t="s">
        <v>933</v>
      </c>
      <c r="H1591" s="31">
        <v>30000</v>
      </c>
      <c r="I1591" s="31">
        <v>24600</v>
      </c>
      <c r="J1591" s="31">
        <v>73</v>
      </c>
      <c r="K1591" s="106">
        <v>1100</v>
      </c>
    </row>
    <row r="1592" spans="2:11" x14ac:dyDescent="0.25">
      <c r="B1592" s="17">
        <v>30819</v>
      </c>
      <c r="C1592" s="51" t="s">
        <v>1189</v>
      </c>
      <c r="D1592" s="88"/>
      <c r="E1592" s="56">
        <v>43189</v>
      </c>
      <c r="F1592" s="93" t="s">
        <v>1195</v>
      </c>
      <c r="G1592" s="93" t="s">
        <v>937</v>
      </c>
      <c r="H1592" s="31">
        <v>20000</v>
      </c>
      <c r="I1592" s="31">
        <v>16600</v>
      </c>
      <c r="J1592" s="31">
        <v>61</v>
      </c>
      <c r="K1592" s="106">
        <v>900</v>
      </c>
    </row>
    <row r="1593" spans="2:11" x14ac:dyDescent="0.25">
      <c r="B1593" s="17">
        <v>30187</v>
      </c>
      <c r="C1593" s="51" t="s">
        <v>1185</v>
      </c>
      <c r="D1593" s="88"/>
      <c r="E1593" s="56">
        <v>43131</v>
      </c>
      <c r="F1593" s="93" t="s">
        <v>1219</v>
      </c>
      <c r="G1593" s="93" t="s">
        <v>933</v>
      </c>
      <c r="H1593" s="31">
        <v>1000</v>
      </c>
      <c r="I1593" s="31">
        <v>520</v>
      </c>
      <c r="J1593" s="31">
        <v>93</v>
      </c>
      <c r="K1593" s="106">
        <v>120</v>
      </c>
    </row>
    <row r="1594" spans="2:11" x14ac:dyDescent="0.25">
      <c r="B1594" s="17">
        <v>30423</v>
      </c>
      <c r="C1594" s="51" t="s">
        <v>1197</v>
      </c>
      <c r="D1594" s="88"/>
      <c r="E1594" s="56">
        <v>43272</v>
      </c>
      <c r="F1594" s="93" t="s">
        <v>1221</v>
      </c>
      <c r="G1594" s="93" t="s">
        <v>936</v>
      </c>
      <c r="H1594" s="31">
        <v>2000</v>
      </c>
      <c r="I1594" s="31">
        <v>1440</v>
      </c>
      <c r="J1594" s="31">
        <v>63</v>
      </c>
      <c r="K1594" s="106">
        <v>150</v>
      </c>
    </row>
    <row r="1595" spans="2:11" x14ac:dyDescent="0.25">
      <c r="B1595" s="17">
        <v>30230</v>
      </c>
      <c r="C1595" s="51" t="s">
        <v>1198</v>
      </c>
      <c r="D1595" s="88"/>
      <c r="E1595" s="56">
        <v>43126</v>
      </c>
      <c r="F1595" s="93" t="s">
        <v>1218</v>
      </c>
      <c r="G1595" s="93" t="s">
        <v>936</v>
      </c>
      <c r="H1595" s="31">
        <v>30000</v>
      </c>
      <c r="I1595" s="31">
        <v>22500</v>
      </c>
      <c r="J1595" s="31">
        <v>99</v>
      </c>
      <c r="K1595" s="106">
        <v>1100</v>
      </c>
    </row>
    <row r="1596" spans="2:11" x14ac:dyDescent="0.25">
      <c r="B1596" s="17">
        <v>30256</v>
      </c>
      <c r="C1596" s="51" t="s">
        <v>1193</v>
      </c>
      <c r="D1596" s="88"/>
      <c r="E1596" s="56">
        <v>43182</v>
      </c>
      <c r="F1596" s="93" t="s">
        <v>1218</v>
      </c>
      <c r="G1596" s="93" t="s">
        <v>936</v>
      </c>
      <c r="H1596" s="31">
        <v>30000</v>
      </c>
      <c r="I1596" s="31">
        <v>23100</v>
      </c>
      <c r="J1596" s="31">
        <v>54</v>
      </c>
      <c r="K1596" s="106">
        <v>1100</v>
      </c>
    </row>
    <row r="1597" spans="2:11" x14ac:dyDescent="0.25">
      <c r="B1597" s="17">
        <v>30793</v>
      </c>
      <c r="C1597" s="51" t="s">
        <v>1193</v>
      </c>
      <c r="D1597" s="88"/>
      <c r="E1597" s="56">
        <v>43276</v>
      </c>
      <c r="F1597" s="93" t="s">
        <v>1219</v>
      </c>
      <c r="G1597" s="93" t="s">
        <v>934</v>
      </c>
      <c r="H1597" s="31">
        <v>20000</v>
      </c>
      <c r="I1597" s="31">
        <v>16000</v>
      </c>
      <c r="J1597" s="31">
        <v>82</v>
      </c>
      <c r="K1597" s="106">
        <v>900</v>
      </c>
    </row>
    <row r="1598" spans="2:11" x14ac:dyDescent="0.25">
      <c r="B1598" s="17">
        <v>30093</v>
      </c>
      <c r="C1598" s="51" t="s">
        <v>1198</v>
      </c>
      <c r="D1598" s="88"/>
      <c r="E1598" s="56">
        <v>43201</v>
      </c>
      <c r="F1598" s="93" t="s">
        <v>1221</v>
      </c>
      <c r="G1598" s="93" t="s">
        <v>936</v>
      </c>
      <c r="H1598" s="31">
        <v>30000</v>
      </c>
      <c r="I1598" s="31">
        <v>21900</v>
      </c>
      <c r="J1598" s="31">
        <v>88</v>
      </c>
      <c r="K1598" s="106">
        <v>1100</v>
      </c>
    </row>
    <row r="1599" spans="2:11" x14ac:dyDescent="0.25">
      <c r="B1599" s="17">
        <v>30838</v>
      </c>
      <c r="C1599" s="51" t="s">
        <v>1197</v>
      </c>
      <c r="D1599" s="88"/>
      <c r="E1599" s="56">
        <v>43283</v>
      </c>
      <c r="F1599" s="93" t="s">
        <v>1219</v>
      </c>
      <c r="G1599" s="93" t="s">
        <v>934</v>
      </c>
      <c r="H1599" s="31">
        <v>10000</v>
      </c>
      <c r="I1599" s="31">
        <v>6800</v>
      </c>
      <c r="J1599" s="31">
        <v>88</v>
      </c>
      <c r="K1599" s="106">
        <v>500</v>
      </c>
    </row>
    <row r="1600" spans="2:11" x14ac:dyDescent="0.25">
      <c r="B1600" s="17">
        <v>30687</v>
      </c>
      <c r="C1600" s="51" t="s">
        <v>1199</v>
      </c>
      <c r="D1600" s="88"/>
      <c r="E1600" s="56">
        <v>43111</v>
      </c>
      <c r="F1600" s="93" t="s">
        <v>1222</v>
      </c>
      <c r="G1600" s="93" t="s">
        <v>935</v>
      </c>
      <c r="H1600" s="31">
        <v>10000</v>
      </c>
      <c r="I1600" s="31">
        <v>5000</v>
      </c>
      <c r="J1600" s="31">
        <v>83</v>
      </c>
      <c r="K1600" s="106">
        <v>500</v>
      </c>
    </row>
    <row r="1601" spans="2:11" x14ac:dyDescent="0.25">
      <c r="B1601" s="17">
        <v>30210</v>
      </c>
      <c r="C1601" s="51" t="s">
        <v>1197</v>
      </c>
      <c r="D1601" s="88"/>
      <c r="E1601" s="56">
        <v>43167</v>
      </c>
      <c r="F1601" s="93" t="s">
        <v>1222</v>
      </c>
      <c r="G1601" s="93" t="s">
        <v>935</v>
      </c>
      <c r="H1601" s="31">
        <v>30000</v>
      </c>
      <c r="I1601" s="31">
        <v>28500</v>
      </c>
      <c r="J1601" s="31">
        <v>79</v>
      </c>
      <c r="K1601" s="106">
        <v>1100</v>
      </c>
    </row>
    <row r="1602" spans="2:11" x14ac:dyDescent="0.25">
      <c r="B1602" s="17">
        <v>30054</v>
      </c>
      <c r="C1602" s="51" t="s">
        <v>1198</v>
      </c>
      <c r="D1602" s="88"/>
      <c r="E1602" s="56">
        <v>43316</v>
      </c>
      <c r="F1602" s="93" t="s">
        <v>1220</v>
      </c>
      <c r="G1602" s="93" t="s">
        <v>932</v>
      </c>
      <c r="H1602" s="31">
        <v>15000</v>
      </c>
      <c r="I1602" s="31">
        <v>9150</v>
      </c>
      <c r="J1602" s="31">
        <v>97</v>
      </c>
      <c r="K1602" s="106">
        <v>650</v>
      </c>
    </row>
    <row r="1603" spans="2:11" x14ac:dyDescent="0.25">
      <c r="B1603" s="17">
        <v>30361</v>
      </c>
      <c r="C1603" s="51" t="s">
        <v>1189</v>
      </c>
      <c r="D1603" s="88"/>
      <c r="E1603" s="56">
        <v>43282</v>
      </c>
      <c r="F1603" s="93" t="s">
        <v>1219</v>
      </c>
      <c r="G1603" s="93" t="s">
        <v>936</v>
      </c>
      <c r="H1603" s="31">
        <v>20000</v>
      </c>
      <c r="I1603" s="31">
        <v>13200</v>
      </c>
      <c r="J1603" s="31">
        <v>96</v>
      </c>
      <c r="K1603" s="106">
        <v>900</v>
      </c>
    </row>
    <row r="1604" spans="2:11" x14ac:dyDescent="0.25">
      <c r="B1604" s="17">
        <v>30776</v>
      </c>
      <c r="C1604" s="51" t="s">
        <v>1199</v>
      </c>
      <c r="D1604" s="88"/>
      <c r="E1604" s="56">
        <v>43329</v>
      </c>
      <c r="F1604" s="93" t="s">
        <v>976</v>
      </c>
      <c r="G1604" s="93" t="s">
        <v>934</v>
      </c>
      <c r="H1604" s="31">
        <v>7000</v>
      </c>
      <c r="I1604" s="31">
        <v>6720</v>
      </c>
      <c r="J1604" s="31">
        <v>57</v>
      </c>
      <c r="K1604" s="106">
        <v>380</v>
      </c>
    </row>
    <row r="1605" spans="2:11" x14ac:dyDescent="0.25">
      <c r="B1605" s="17">
        <v>30134</v>
      </c>
      <c r="C1605" s="51" t="s">
        <v>1185</v>
      </c>
      <c r="D1605" s="88"/>
      <c r="E1605" s="56">
        <v>43110</v>
      </c>
      <c r="F1605" s="93" t="s">
        <v>1223</v>
      </c>
      <c r="G1605" s="93" t="s">
        <v>937</v>
      </c>
      <c r="H1605" s="31">
        <v>10000</v>
      </c>
      <c r="I1605" s="31">
        <v>9600</v>
      </c>
      <c r="J1605" s="31">
        <v>83</v>
      </c>
      <c r="K1605" s="106">
        <v>500</v>
      </c>
    </row>
    <row r="1606" spans="2:11" x14ac:dyDescent="0.25">
      <c r="B1606" s="17">
        <v>30583</v>
      </c>
      <c r="C1606" s="51" t="s">
        <v>1193</v>
      </c>
      <c r="D1606" s="88"/>
      <c r="E1606" s="56">
        <v>43315</v>
      </c>
      <c r="F1606" s="93" t="s">
        <v>1223</v>
      </c>
      <c r="G1606" s="93" t="s">
        <v>935</v>
      </c>
      <c r="H1606" s="31">
        <v>30000</v>
      </c>
      <c r="I1606" s="31">
        <v>20700</v>
      </c>
      <c r="J1606" s="31">
        <v>68</v>
      </c>
      <c r="K1606" s="106">
        <v>1100</v>
      </c>
    </row>
    <row r="1607" spans="2:11" x14ac:dyDescent="0.25">
      <c r="B1607" s="17">
        <v>30681</v>
      </c>
      <c r="C1607" s="51" t="s">
        <v>1198</v>
      </c>
      <c r="D1607" s="88"/>
      <c r="E1607" s="56">
        <v>43153</v>
      </c>
      <c r="F1607" s="93" t="s">
        <v>1218</v>
      </c>
      <c r="G1607" s="93" t="s">
        <v>932</v>
      </c>
      <c r="H1607" s="31">
        <v>3000</v>
      </c>
      <c r="I1607" s="31">
        <v>3000</v>
      </c>
      <c r="J1607" s="31">
        <v>79</v>
      </c>
      <c r="K1607" s="106">
        <v>250</v>
      </c>
    </row>
    <row r="1608" spans="2:11" x14ac:dyDescent="0.25">
      <c r="B1608" s="17">
        <v>30692</v>
      </c>
      <c r="C1608" s="51" t="s">
        <v>1185</v>
      </c>
      <c r="D1608" s="88"/>
      <c r="E1608" s="56">
        <v>43317</v>
      </c>
      <c r="F1608" s="93" t="s">
        <v>1223</v>
      </c>
      <c r="G1608" s="93" t="s">
        <v>932</v>
      </c>
      <c r="H1608" s="31">
        <v>20000</v>
      </c>
      <c r="I1608" s="31">
        <v>10800</v>
      </c>
      <c r="J1608" s="31">
        <v>94</v>
      </c>
      <c r="K1608" s="106">
        <v>900</v>
      </c>
    </row>
    <row r="1609" spans="2:11" x14ac:dyDescent="0.25">
      <c r="B1609" s="17">
        <v>30816</v>
      </c>
      <c r="C1609" s="51" t="s">
        <v>1198</v>
      </c>
      <c r="D1609" s="88"/>
      <c r="E1609" s="56">
        <v>43114</v>
      </c>
      <c r="F1609" s="93" t="s">
        <v>1218</v>
      </c>
      <c r="G1609" s="93" t="s">
        <v>932</v>
      </c>
      <c r="H1609" s="31">
        <v>5000</v>
      </c>
      <c r="I1609" s="31">
        <v>3250</v>
      </c>
      <c r="J1609" s="31">
        <v>68</v>
      </c>
      <c r="K1609" s="106">
        <v>350</v>
      </c>
    </row>
    <row r="1610" spans="2:11" x14ac:dyDescent="0.25">
      <c r="B1610" s="17">
        <v>30804</v>
      </c>
      <c r="C1610" s="51" t="s">
        <v>1189</v>
      </c>
      <c r="D1610" s="88"/>
      <c r="E1610" s="56">
        <v>43163</v>
      </c>
      <c r="F1610" s="93" t="s">
        <v>1220</v>
      </c>
      <c r="G1610" s="93" t="s">
        <v>937</v>
      </c>
      <c r="H1610" s="31">
        <v>30000</v>
      </c>
      <c r="I1610" s="31">
        <v>23700</v>
      </c>
      <c r="J1610" s="31">
        <v>87</v>
      </c>
      <c r="K1610" s="106">
        <v>1100</v>
      </c>
    </row>
    <row r="1611" spans="2:11" x14ac:dyDescent="0.25">
      <c r="B1611" s="17">
        <v>30149</v>
      </c>
      <c r="C1611" s="51" t="s">
        <v>1199</v>
      </c>
      <c r="D1611" s="88"/>
      <c r="E1611" s="56">
        <v>43184</v>
      </c>
      <c r="F1611" s="93" t="s">
        <v>1224</v>
      </c>
      <c r="G1611" s="93" t="s">
        <v>936</v>
      </c>
      <c r="H1611" s="31">
        <v>7000</v>
      </c>
      <c r="I1611" s="31">
        <v>4690</v>
      </c>
      <c r="J1611" s="31">
        <v>91</v>
      </c>
      <c r="K1611" s="106">
        <v>380</v>
      </c>
    </row>
    <row r="1612" spans="2:11" x14ac:dyDescent="0.25">
      <c r="B1612" s="17">
        <v>30704</v>
      </c>
      <c r="C1612" s="51" t="s">
        <v>1189</v>
      </c>
      <c r="D1612" s="88"/>
      <c r="E1612" s="56">
        <v>43285</v>
      </c>
      <c r="F1612" s="93" t="s">
        <v>1222</v>
      </c>
      <c r="G1612" s="93" t="s">
        <v>934</v>
      </c>
      <c r="H1612" s="31">
        <v>1000</v>
      </c>
      <c r="I1612" s="31">
        <v>720</v>
      </c>
      <c r="J1612" s="31">
        <v>76</v>
      </c>
      <c r="K1612" s="106">
        <v>120</v>
      </c>
    </row>
    <row r="1613" spans="2:11" x14ac:dyDescent="0.25">
      <c r="B1613" s="17">
        <v>30555</v>
      </c>
      <c r="C1613" s="51" t="s">
        <v>1199</v>
      </c>
      <c r="D1613" s="88"/>
      <c r="E1613" s="56">
        <v>43151</v>
      </c>
      <c r="F1613" s="93" t="s">
        <v>1195</v>
      </c>
      <c r="G1613" s="93" t="s">
        <v>932</v>
      </c>
      <c r="H1613" s="31">
        <v>20000</v>
      </c>
      <c r="I1613" s="31">
        <v>17400</v>
      </c>
      <c r="J1613" s="31">
        <v>52</v>
      </c>
      <c r="K1613" s="106">
        <v>900</v>
      </c>
    </row>
    <row r="1614" spans="2:11" x14ac:dyDescent="0.25">
      <c r="B1614" s="17">
        <v>30732</v>
      </c>
      <c r="C1614" s="51" t="s">
        <v>1198</v>
      </c>
      <c r="D1614" s="88"/>
      <c r="E1614" s="56">
        <v>43195</v>
      </c>
      <c r="F1614" s="93" t="s">
        <v>1224</v>
      </c>
      <c r="G1614" s="93" t="s">
        <v>935</v>
      </c>
      <c r="H1614" s="31">
        <v>15000</v>
      </c>
      <c r="I1614" s="31">
        <v>9900</v>
      </c>
      <c r="J1614" s="31">
        <v>63</v>
      </c>
      <c r="K1614" s="106">
        <v>650</v>
      </c>
    </row>
    <row r="1615" spans="2:11" x14ac:dyDescent="0.25">
      <c r="B1615" s="17">
        <v>30137</v>
      </c>
      <c r="C1615" s="51" t="s">
        <v>1199</v>
      </c>
      <c r="D1615" s="88"/>
      <c r="E1615" s="56">
        <v>43310</v>
      </c>
      <c r="F1615" s="93" t="s">
        <v>976</v>
      </c>
      <c r="G1615" s="93" t="s">
        <v>932</v>
      </c>
      <c r="H1615" s="31">
        <v>30000</v>
      </c>
      <c r="I1615" s="31">
        <v>25500</v>
      </c>
      <c r="J1615" s="31">
        <v>53</v>
      </c>
      <c r="K1615" s="106">
        <v>1100</v>
      </c>
    </row>
    <row r="1616" spans="2:11" x14ac:dyDescent="0.25">
      <c r="B1616" s="17">
        <v>30403</v>
      </c>
      <c r="C1616" s="51" t="s">
        <v>1189</v>
      </c>
      <c r="D1616" s="88"/>
      <c r="E1616" s="56">
        <v>43211</v>
      </c>
      <c r="F1616" s="93" t="s">
        <v>1218</v>
      </c>
      <c r="G1616" s="93" t="s">
        <v>932</v>
      </c>
      <c r="H1616" s="31">
        <v>15000</v>
      </c>
      <c r="I1616" s="31">
        <v>12600</v>
      </c>
      <c r="J1616" s="31">
        <v>73</v>
      </c>
      <c r="K1616" s="106">
        <v>650</v>
      </c>
    </row>
    <row r="1617" spans="2:11" x14ac:dyDescent="0.25">
      <c r="B1617" s="17">
        <v>30588</v>
      </c>
      <c r="C1617" s="51" t="s">
        <v>1193</v>
      </c>
      <c r="D1617" s="88"/>
      <c r="E1617" s="56">
        <v>43224</v>
      </c>
      <c r="F1617" s="93" t="s">
        <v>1224</v>
      </c>
      <c r="G1617" s="93" t="s">
        <v>932</v>
      </c>
      <c r="H1617" s="31">
        <v>30000</v>
      </c>
      <c r="I1617" s="31">
        <v>20400</v>
      </c>
      <c r="J1617" s="31">
        <v>90</v>
      </c>
      <c r="K1617" s="106">
        <v>1100</v>
      </c>
    </row>
    <row r="1618" spans="2:11" x14ac:dyDescent="0.25">
      <c r="B1618" s="17">
        <v>30449</v>
      </c>
      <c r="C1618" s="51" t="s">
        <v>1193</v>
      </c>
      <c r="D1618" s="88"/>
      <c r="E1618" s="56">
        <v>43258</v>
      </c>
      <c r="F1618" s="93" t="s">
        <v>1221</v>
      </c>
      <c r="G1618" s="93" t="s">
        <v>937</v>
      </c>
      <c r="H1618" s="31">
        <v>2000</v>
      </c>
      <c r="I1618" s="31">
        <v>1800</v>
      </c>
      <c r="J1618" s="31">
        <v>53</v>
      </c>
      <c r="K1618" s="106">
        <v>150</v>
      </c>
    </row>
    <row r="1619" spans="2:11" x14ac:dyDescent="0.25">
      <c r="B1619" s="17">
        <v>30098</v>
      </c>
      <c r="C1619" s="51" t="s">
        <v>1198</v>
      </c>
      <c r="D1619" s="88"/>
      <c r="E1619" s="56">
        <v>43222</v>
      </c>
      <c r="F1619" s="93" t="s">
        <v>1195</v>
      </c>
      <c r="G1619" s="93" t="s">
        <v>937</v>
      </c>
      <c r="H1619" s="31">
        <v>7000</v>
      </c>
      <c r="I1619" s="31">
        <v>5810</v>
      </c>
      <c r="J1619" s="31">
        <v>56</v>
      </c>
      <c r="K1619" s="106">
        <v>380</v>
      </c>
    </row>
    <row r="1620" spans="2:11" x14ac:dyDescent="0.25">
      <c r="B1620" s="17">
        <v>30107</v>
      </c>
      <c r="C1620" s="51" t="s">
        <v>1189</v>
      </c>
      <c r="D1620" s="88"/>
      <c r="E1620" s="56">
        <v>43186</v>
      </c>
      <c r="F1620" s="93" t="s">
        <v>1195</v>
      </c>
      <c r="G1620" s="93" t="s">
        <v>937</v>
      </c>
      <c r="H1620" s="31">
        <v>20000</v>
      </c>
      <c r="I1620" s="31">
        <v>19800</v>
      </c>
      <c r="J1620" s="31">
        <v>55</v>
      </c>
      <c r="K1620" s="106">
        <v>900</v>
      </c>
    </row>
    <row r="1621" spans="2:11" x14ac:dyDescent="0.25">
      <c r="B1621" s="17">
        <v>30483</v>
      </c>
      <c r="C1621" s="51" t="s">
        <v>1199</v>
      </c>
      <c r="D1621" s="88"/>
      <c r="E1621" s="56">
        <v>43323</v>
      </c>
      <c r="F1621" s="93" t="s">
        <v>980</v>
      </c>
      <c r="G1621" s="93" t="s">
        <v>935</v>
      </c>
      <c r="H1621" s="31">
        <v>30000</v>
      </c>
      <c r="I1621" s="31">
        <v>19500</v>
      </c>
      <c r="J1621" s="31">
        <v>67</v>
      </c>
      <c r="K1621" s="106">
        <v>1100</v>
      </c>
    </row>
    <row r="1622" spans="2:11" x14ac:dyDescent="0.25">
      <c r="B1622" s="17">
        <v>30046</v>
      </c>
      <c r="C1622" s="51" t="s">
        <v>1193</v>
      </c>
      <c r="D1622" s="88"/>
      <c r="E1622" s="56">
        <v>43324</v>
      </c>
      <c r="F1622" s="93" t="s">
        <v>1223</v>
      </c>
      <c r="G1622" s="93" t="s">
        <v>934</v>
      </c>
      <c r="H1622" s="31">
        <v>5000</v>
      </c>
      <c r="I1622" s="31">
        <v>3650</v>
      </c>
      <c r="J1622" s="31">
        <v>98</v>
      </c>
      <c r="K1622" s="106">
        <v>350</v>
      </c>
    </row>
    <row r="1623" spans="2:11" x14ac:dyDescent="0.25">
      <c r="B1623" s="17">
        <v>30408</v>
      </c>
      <c r="C1623" s="51" t="s">
        <v>1197</v>
      </c>
      <c r="D1623" s="88"/>
      <c r="E1623" s="56">
        <v>43160</v>
      </c>
      <c r="F1623" s="93" t="s">
        <v>1195</v>
      </c>
      <c r="G1623" s="93" t="s">
        <v>932</v>
      </c>
      <c r="H1623" s="31">
        <v>30000</v>
      </c>
      <c r="I1623" s="31">
        <v>29700</v>
      </c>
      <c r="J1623" s="31">
        <v>76</v>
      </c>
      <c r="K1623" s="106">
        <v>1100</v>
      </c>
    </row>
    <row r="1624" spans="2:11" x14ac:dyDescent="0.25">
      <c r="B1624" s="17">
        <v>30697</v>
      </c>
      <c r="C1624" s="51" t="s">
        <v>1189</v>
      </c>
      <c r="D1624" s="88"/>
      <c r="E1624" s="56">
        <v>43152</v>
      </c>
      <c r="F1624" s="93" t="s">
        <v>1222</v>
      </c>
      <c r="G1624" s="93" t="s">
        <v>932</v>
      </c>
      <c r="H1624" s="31">
        <v>20000</v>
      </c>
      <c r="I1624" s="31">
        <v>20000</v>
      </c>
      <c r="J1624" s="31">
        <v>80</v>
      </c>
      <c r="K1624" s="106">
        <v>900</v>
      </c>
    </row>
    <row r="1625" spans="2:11" x14ac:dyDescent="0.25">
      <c r="B1625" s="17">
        <v>30273</v>
      </c>
      <c r="C1625" s="51" t="s">
        <v>1193</v>
      </c>
      <c r="D1625" s="88"/>
      <c r="E1625" s="56">
        <v>43103</v>
      </c>
      <c r="F1625" s="93" t="s">
        <v>980</v>
      </c>
      <c r="G1625" s="93" t="s">
        <v>932</v>
      </c>
      <c r="H1625" s="31">
        <v>10000</v>
      </c>
      <c r="I1625" s="31">
        <v>7800</v>
      </c>
      <c r="J1625" s="31">
        <v>100</v>
      </c>
      <c r="K1625" s="106">
        <v>500</v>
      </c>
    </row>
    <row r="1626" spans="2:11" x14ac:dyDescent="0.25">
      <c r="B1626" s="17">
        <v>30877</v>
      </c>
      <c r="C1626" s="51" t="s">
        <v>1193</v>
      </c>
      <c r="D1626" s="88"/>
      <c r="E1626" s="56">
        <v>43246</v>
      </c>
      <c r="F1626" s="93" t="s">
        <v>1223</v>
      </c>
      <c r="G1626" s="93" t="s">
        <v>933</v>
      </c>
      <c r="H1626" s="31">
        <v>2000</v>
      </c>
      <c r="I1626" s="31">
        <v>1420</v>
      </c>
      <c r="J1626" s="31">
        <v>94</v>
      </c>
      <c r="K1626" s="106">
        <v>150</v>
      </c>
    </row>
    <row r="1627" spans="2:11" x14ac:dyDescent="0.25">
      <c r="B1627" s="17">
        <v>30642</v>
      </c>
      <c r="C1627" s="51" t="s">
        <v>1199</v>
      </c>
      <c r="D1627" s="88"/>
      <c r="E1627" s="56">
        <v>43208</v>
      </c>
      <c r="F1627" s="93" t="s">
        <v>1195</v>
      </c>
      <c r="G1627" s="93" t="s">
        <v>934</v>
      </c>
      <c r="H1627" s="31">
        <v>10000</v>
      </c>
      <c r="I1627" s="31">
        <v>9200</v>
      </c>
      <c r="J1627" s="31">
        <v>57</v>
      </c>
      <c r="K1627" s="106">
        <v>500</v>
      </c>
    </row>
    <row r="1628" spans="2:11" x14ac:dyDescent="0.25">
      <c r="B1628" s="17">
        <v>30407</v>
      </c>
      <c r="C1628" s="51" t="s">
        <v>1199</v>
      </c>
      <c r="D1628" s="88"/>
      <c r="E1628" s="56">
        <v>43241</v>
      </c>
      <c r="F1628" s="93" t="s">
        <v>1220</v>
      </c>
      <c r="G1628" s="93" t="s">
        <v>932</v>
      </c>
      <c r="H1628" s="31">
        <v>8000</v>
      </c>
      <c r="I1628" s="31">
        <v>8000</v>
      </c>
      <c r="J1628" s="31">
        <v>96</v>
      </c>
      <c r="K1628" s="106">
        <v>560</v>
      </c>
    </row>
    <row r="1629" spans="2:11" x14ac:dyDescent="0.25">
      <c r="B1629" s="17">
        <v>30769</v>
      </c>
      <c r="C1629" s="51" t="s">
        <v>1199</v>
      </c>
      <c r="D1629" s="88"/>
      <c r="E1629" s="56">
        <v>43110</v>
      </c>
      <c r="F1629" s="93" t="s">
        <v>1219</v>
      </c>
      <c r="G1629" s="93" t="s">
        <v>935</v>
      </c>
      <c r="H1629" s="31">
        <v>1000</v>
      </c>
      <c r="I1629" s="31">
        <v>580</v>
      </c>
      <c r="J1629" s="31">
        <v>79</v>
      </c>
      <c r="K1629" s="106">
        <v>120</v>
      </c>
    </row>
    <row r="1630" spans="2:11" x14ac:dyDescent="0.25">
      <c r="B1630" s="17">
        <v>30418</v>
      </c>
      <c r="C1630" s="51" t="s">
        <v>1189</v>
      </c>
      <c r="D1630" s="88"/>
      <c r="E1630" s="56">
        <v>43248</v>
      </c>
      <c r="F1630" s="93" t="s">
        <v>1223</v>
      </c>
      <c r="G1630" s="93" t="s">
        <v>936</v>
      </c>
      <c r="H1630" s="31">
        <v>10000</v>
      </c>
      <c r="I1630" s="31">
        <v>9300</v>
      </c>
      <c r="J1630" s="31">
        <v>57</v>
      </c>
      <c r="K1630" s="106">
        <v>500</v>
      </c>
    </row>
    <row r="1631" spans="2:11" x14ac:dyDescent="0.25">
      <c r="B1631" s="17">
        <v>30455</v>
      </c>
      <c r="C1631" s="51" t="s">
        <v>1193</v>
      </c>
      <c r="D1631" s="88"/>
      <c r="E1631" s="56">
        <v>43283</v>
      </c>
      <c r="F1631" s="93" t="s">
        <v>1218</v>
      </c>
      <c r="G1631" s="93" t="s">
        <v>933</v>
      </c>
      <c r="H1631" s="31">
        <v>1000</v>
      </c>
      <c r="I1631" s="31">
        <v>700</v>
      </c>
      <c r="J1631" s="31">
        <v>69</v>
      </c>
      <c r="K1631" s="106">
        <v>120</v>
      </c>
    </row>
    <row r="1632" spans="2:11" x14ac:dyDescent="0.25">
      <c r="B1632" s="17">
        <v>30684</v>
      </c>
      <c r="C1632" s="51" t="s">
        <v>1197</v>
      </c>
      <c r="D1632" s="88"/>
      <c r="E1632" s="56">
        <v>43311</v>
      </c>
      <c r="F1632" s="93" t="s">
        <v>1224</v>
      </c>
      <c r="G1632" s="93" t="s">
        <v>934</v>
      </c>
      <c r="H1632" s="31">
        <v>15000</v>
      </c>
      <c r="I1632" s="31">
        <v>12900</v>
      </c>
      <c r="J1632" s="31">
        <v>63</v>
      </c>
      <c r="K1632" s="106">
        <v>650</v>
      </c>
    </row>
    <row r="1633" spans="2:11" x14ac:dyDescent="0.25">
      <c r="B1633" s="17">
        <v>30436</v>
      </c>
      <c r="C1633" s="51" t="s">
        <v>1185</v>
      </c>
      <c r="D1633" s="88"/>
      <c r="E1633" s="56">
        <v>43269</v>
      </c>
      <c r="F1633" s="93" t="s">
        <v>1195</v>
      </c>
      <c r="G1633" s="93" t="s">
        <v>934</v>
      </c>
      <c r="H1633" s="31">
        <v>1000</v>
      </c>
      <c r="I1633" s="31">
        <v>780</v>
      </c>
      <c r="J1633" s="31">
        <v>56</v>
      </c>
      <c r="K1633" s="106">
        <v>120</v>
      </c>
    </row>
    <row r="1634" spans="2:11" x14ac:dyDescent="0.25">
      <c r="B1634" s="17">
        <v>30715</v>
      </c>
      <c r="C1634" s="51" t="s">
        <v>1198</v>
      </c>
      <c r="D1634" s="88"/>
      <c r="E1634" s="56">
        <v>43152</v>
      </c>
      <c r="F1634" s="93" t="s">
        <v>1195</v>
      </c>
      <c r="G1634" s="93" t="s">
        <v>934</v>
      </c>
      <c r="H1634" s="31">
        <v>10000</v>
      </c>
      <c r="I1634" s="31">
        <v>9800</v>
      </c>
      <c r="J1634" s="31">
        <v>78</v>
      </c>
      <c r="K1634" s="106">
        <v>500</v>
      </c>
    </row>
    <row r="1635" spans="2:11" ht="12.75" thickBot="1" x14ac:dyDescent="0.3"/>
    <row r="1636" spans="2:11" ht="12.75" thickBot="1" x14ac:dyDescent="0.3">
      <c r="B1636" s="6" t="s">
        <v>1271</v>
      </c>
      <c r="G1636" s="107">
        <f>SUM(K1549:K1634)</f>
        <v>50320</v>
      </c>
    </row>
    <row r="1637" spans="2:11" ht="4.5" customHeight="1" thickBot="1" x14ac:dyDescent="0.3"/>
    <row r="1638" spans="2:11" ht="12.75" thickBot="1" x14ac:dyDescent="0.3">
      <c r="B1638" s="6" t="s">
        <v>1272</v>
      </c>
      <c r="G1638" s="139">
        <f>SUM(J1549:J1634)</f>
        <v>6795</v>
      </c>
      <c r="H1638" s="5" t="s">
        <v>1273</v>
      </c>
    </row>
    <row r="1639" spans="2:11" ht="4.5" customHeight="1" thickBot="1" x14ac:dyDescent="0.3"/>
    <row r="1640" spans="2:11" ht="12.75" thickBot="1" x14ac:dyDescent="0.3">
      <c r="B1640" s="6" t="s">
        <v>1274</v>
      </c>
      <c r="G1640" s="142">
        <f>+G1636/G1638</f>
        <v>7.4054451802796173</v>
      </c>
      <c r="H1640" s="5" t="s">
        <v>1275</v>
      </c>
    </row>
    <row r="1642" spans="2:11" x14ac:dyDescent="0.25">
      <c r="B1642" s="23" t="s">
        <v>1212</v>
      </c>
    </row>
    <row r="1644" spans="2:11" ht="36" x14ac:dyDescent="0.25">
      <c r="B1644" s="167" t="s">
        <v>1181</v>
      </c>
      <c r="C1644" s="168"/>
      <c r="D1644" s="90" t="s">
        <v>1276</v>
      </c>
      <c r="E1644" s="90" t="s">
        <v>1277</v>
      </c>
      <c r="F1644" s="22" t="s">
        <v>1278</v>
      </c>
    </row>
    <row r="1645" spans="2:11" x14ac:dyDescent="0.25">
      <c r="B1645" s="149" t="s">
        <v>1185</v>
      </c>
      <c r="C1645" s="150"/>
      <c r="D1645" s="31">
        <f t="shared" ref="D1645:D1650" si="154">SUMIFS($K$1549:$K$1634,$C$1549:$C$1634,$B1645)</f>
        <v>6170</v>
      </c>
      <c r="E1645" s="31">
        <f t="shared" ref="E1645:E1650" si="155">SUMIFS($J$1549:$J$1634,$C$1549:$C$1634,$B1645)</f>
        <v>876</v>
      </c>
      <c r="F1645" s="108">
        <f t="shared" ref="F1645:F1650" si="156">+D1645/E1645</f>
        <v>7.0433789954337902</v>
      </c>
    </row>
    <row r="1646" spans="2:11" x14ac:dyDescent="0.25">
      <c r="B1646" s="149" t="s">
        <v>1189</v>
      </c>
      <c r="C1646" s="150"/>
      <c r="D1646" s="31">
        <f t="shared" si="154"/>
        <v>9750</v>
      </c>
      <c r="E1646" s="31">
        <f t="shared" si="155"/>
        <v>1232</v>
      </c>
      <c r="F1646" s="108">
        <f t="shared" si="156"/>
        <v>7.9139610389610393</v>
      </c>
    </row>
    <row r="1647" spans="2:11" x14ac:dyDescent="0.25">
      <c r="B1647" s="149" t="s">
        <v>1193</v>
      </c>
      <c r="C1647" s="150"/>
      <c r="D1647" s="31">
        <f t="shared" si="154"/>
        <v>12330</v>
      </c>
      <c r="E1647" s="31">
        <f t="shared" si="155"/>
        <v>1511</v>
      </c>
      <c r="F1647" s="108">
        <f t="shared" si="156"/>
        <v>8.1601588352084704</v>
      </c>
    </row>
    <row r="1648" spans="2:11" x14ac:dyDescent="0.25">
      <c r="B1648" s="149" t="s">
        <v>1197</v>
      </c>
      <c r="C1648" s="150"/>
      <c r="D1648" s="31">
        <f t="shared" si="154"/>
        <v>7970</v>
      </c>
      <c r="E1648" s="31">
        <f t="shared" si="155"/>
        <v>1109</v>
      </c>
      <c r="F1648" s="108">
        <f t="shared" si="156"/>
        <v>7.1866546438232639</v>
      </c>
    </row>
    <row r="1649" spans="2:6" x14ac:dyDescent="0.25">
      <c r="B1649" s="149" t="s">
        <v>1198</v>
      </c>
      <c r="C1649" s="150"/>
      <c r="D1649" s="31">
        <f t="shared" si="154"/>
        <v>6030</v>
      </c>
      <c r="E1649" s="31">
        <f t="shared" si="155"/>
        <v>975</v>
      </c>
      <c r="F1649" s="108">
        <f t="shared" si="156"/>
        <v>6.1846153846153848</v>
      </c>
    </row>
    <row r="1650" spans="2:6" x14ac:dyDescent="0.25">
      <c r="B1650" s="149" t="s">
        <v>1199</v>
      </c>
      <c r="C1650" s="150"/>
      <c r="D1650" s="31">
        <f t="shared" si="154"/>
        <v>8070</v>
      </c>
      <c r="E1650" s="31">
        <f t="shared" si="155"/>
        <v>1092</v>
      </c>
      <c r="F1650" s="108">
        <f t="shared" si="156"/>
        <v>7.3901098901098905</v>
      </c>
    </row>
    <row r="1651" spans="2:6" x14ac:dyDescent="0.25">
      <c r="D1651" s="110"/>
      <c r="E1651" s="110"/>
      <c r="F1651" s="143"/>
    </row>
    <row r="1652" spans="2:6" x14ac:dyDescent="0.25">
      <c r="C1652" s="6" t="s">
        <v>1213</v>
      </c>
      <c r="D1652" s="111">
        <f>SUM(D1645:D1651)</f>
        <v>50320</v>
      </c>
      <c r="E1652" s="111">
        <f>SUM(E1645:E1651)</f>
        <v>6795</v>
      </c>
      <c r="F1652" s="109">
        <f>+D1652/E1652</f>
        <v>7.4054451802796173</v>
      </c>
    </row>
    <row r="1654" spans="2:6" x14ac:dyDescent="0.25">
      <c r="B1654" s="23" t="s">
        <v>1225</v>
      </c>
    </row>
    <row r="1656" spans="2:6" ht="36" x14ac:dyDescent="0.25">
      <c r="B1656" s="167" t="s">
        <v>1217</v>
      </c>
      <c r="C1656" s="168"/>
      <c r="D1656" s="90" t="s">
        <v>1276</v>
      </c>
      <c r="E1656" s="90" t="s">
        <v>1277</v>
      </c>
      <c r="F1656" s="22" t="s">
        <v>1278</v>
      </c>
    </row>
    <row r="1657" spans="2:6" x14ac:dyDescent="0.25">
      <c r="B1657" s="171" t="s">
        <v>1218</v>
      </c>
      <c r="C1657" s="172"/>
      <c r="D1657" s="31">
        <f>SUMIFS($K$1549:$K$1634,$F$1549:$F$1634,$B1657)</f>
        <v>5110</v>
      </c>
      <c r="E1657" s="31">
        <f>SUMIFS($J$1549:$J$1634,$F$1549:$F$1634,$B1657)</f>
        <v>791</v>
      </c>
      <c r="F1657" s="108">
        <f>+D1657/E1657</f>
        <v>6.4601769911504423</v>
      </c>
    </row>
    <row r="1658" spans="2:6" x14ac:dyDescent="0.25">
      <c r="B1658" s="171" t="s">
        <v>1219</v>
      </c>
      <c r="C1658" s="172"/>
      <c r="D1658" s="31">
        <f t="shared" ref="D1658:D1666" si="157">SUMIFS($K$1549:$K$1634,$F$1549:$F$1634,$B1658)</f>
        <v>5520</v>
      </c>
      <c r="E1658" s="31">
        <f t="shared" ref="E1658:E1666" si="158">SUMIFS($J$1549:$J$1634,$F$1549:$F$1634,$B1658)</f>
        <v>913</v>
      </c>
      <c r="F1658" s="108">
        <f t="shared" ref="F1658:F1665" si="159">+D1658/E1658</f>
        <v>6.0460021905805039</v>
      </c>
    </row>
    <row r="1659" spans="2:6" x14ac:dyDescent="0.25">
      <c r="B1659" s="171" t="s">
        <v>980</v>
      </c>
      <c r="C1659" s="172"/>
      <c r="D1659" s="31">
        <f t="shared" si="157"/>
        <v>7320</v>
      </c>
      <c r="E1659" s="31">
        <f t="shared" si="158"/>
        <v>929</v>
      </c>
      <c r="F1659" s="108">
        <f t="shared" si="159"/>
        <v>7.8794402583423038</v>
      </c>
    </row>
    <row r="1660" spans="2:6" x14ac:dyDescent="0.25">
      <c r="B1660" s="171" t="s">
        <v>1220</v>
      </c>
      <c r="C1660" s="172"/>
      <c r="D1660" s="31">
        <f t="shared" si="157"/>
        <v>5600</v>
      </c>
      <c r="E1660" s="31">
        <f t="shared" si="158"/>
        <v>819</v>
      </c>
      <c r="F1660" s="108">
        <f t="shared" si="159"/>
        <v>6.8376068376068373</v>
      </c>
    </row>
    <row r="1661" spans="2:6" x14ac:dyDescent="0.25">
      <c r="B1661" s="171" t="s">
        <v>976</v>
      </c>
      <c r="C1661" s="172"/>
      <c r="D1661" s="31">
        <f t="shared" si="157"/>
        <v>2540</v>
      </c>
      <c r="E1661" s="31">
        <f t="shared" si="158"/>
        <v>295</v>
      </c>
      <c r="F1661" s="108">
        <f t="shared" si="159"/>
        <v>8.6101694915254239</v>
      </c>
    </row>
    <row r="1662" spans="2:6" x14ac:dyDescent="0.25">
      <c r="B1662" s="171" t="s">
        <v>1221</v>
      </c>
      <c r="C1662" s="172"/>
      <c r="D1662" s="31">
        <f t="shared" si="157"/>
        <v>3900</v>
      </c>
      <c r="E1662" s="31">
        <f t="shared" si="158"/>
        <v>499</v>
      </c>
      <c r="F1662" s="108">
        <f t="shared" si="159"/>
        <v>7.8156312625250504</v>
      </c>
    </row>
    <row r="1663" spans="2:6" x14ac:dyDescent="0.25">
      <c r="B1663" s="171" t="s">
        <v>1222</v>
      </c>
      <c r="C1663" s="172"/>
      <c r="D1663" s="31">
        <f t="shared" si="157"/>
        <v>3740</v>
      </c>
      <c r="E1663" s="31">
        <f t="shared" si="158"/>
        <v>559</v>
      </c>
      <c r="F1663" s="108">
        <f t="shared" si="159"/>
        <v>6.6905187835420392</v>
      </c>
    </row>
    <row r="1664" spans="2:6" x14ac:dyDescent="0.25">
      <c r="B1664" s="171" t="s">
        <v>1223</v>
      </c>
      <c r="C1664" s="172"/>
      <c r="D1664" s="31">
        <f t="shared" si="157"/>
        <v>5810</v>
      </c>
      <c r="E1664" s="31">
        <f t="shared" si="158"/>
        <v>788</v>
      </c>
      <c r="F1664" s="108">
        <f t="shared" si="159"/>
        <v>7.373096446700508</v>
      </c>
    </row>
    <row r="1665" spans="2:6" x14ac:dyDescent="0.25">
      <c r="B1665" s="171" t="s">
        <v>1224</v>
      </c>
      <c r="C1665" s="172"/>
      <c r="D1665" s="31">
        <f t="shared" si="157"/>
        <v>4980</v>
      </c>
      <c r="E1665" s="31">
        <f t="shared" si="158"/>
        <v>551</v>
      </c>
      <c r="F1665" s="108">
        <f t="shared" si="159"/>
        <v>9.0381125226860259</v>
      </c>
    </row>
    <row r="1666" spans="2:6" x14ac:dyDescent="0.25">
      <c r="B1666" s="171" t="s">
        <v>1195</v>
      </c>
      <c r="C1666" s="172"/>
      <c r="D1666" s="31">
        <f t="shared" si="157"/>
        <v>5800</v>
      </c>
      <c r="E1666" s="31">
        <f t="shared" si="158"/>
        <v>651</v>
      </c>
      <c r="F1666" s="108">
        <f>+D1666/E1666</f>
        <v>8.9093701996927805</v>
      </c>
    </row>
    <row r="1667" spans="2:6" x14ac:dyDescent="0.25">
      <c r="F1667" s="145"/>
    </row>
    <row r="1668" spans="2:6" x14ac:dyDescent="0.25">
      <c r="C1668" s="6" t="s">
        <v>1213</v>
      </c>
      <c r="D1668" s="111">
        <f>SUM(D1657:D1667)</f>
        <v>50320</v>
      </c>
      <c r="E1668" s="111">
        <f>SUM(E1657:E1667)</f>
        <v>6795</v>
      </c>
      <c r="F1668" s="109">
        <f>+D1668/E1668</f>
        <v>7.4054451802796173</v>
      </c>
    </row>
    <row r="1670" spans="2:6" x14ac:dyDescent="0.25">
      <c r="B1670" s="23" t="s">
        <v>1279</v>
      </c>
    </row>
    <row r="1672" spans="2:6" ht="36" x14ac:dyDescent="0.25">
      <c r="B1672" s="167" t="s">
        <v>1214</v>
      </c>
      <c r="C1672" s="168"/>
      <c r="D1672" s="90" t="s">
        <v>1276</v>
      </c>
      <c r="E1672" s="90" t="s">
        <v>1277</v>
      </c>
      <c r="F1672" s="22" t="s">
        <v>1278</v>
      </c>
    </row>
    <row r="1673" spans="2:6" x14ac:dyDescent="0.25">
      <c r="B1673" s="179">
        <v>1000</v>
      </c>
      <c r="C1673" s="180"/>
      <c r="D1673" s="31">
        <f>SUMIFS($K$1549:$K$1634,$H$1549:$H$1634,$B1673)</f>
        <v>1080</v>
      </c>
      <c r="E1673" s="31">
        <f>SUMIFS($J$1549:$J$1634,$H$1549:$H$1634,$B1673)</f>
        <v>724</v>
      </c>
      <c r="F1673" s="108">
        <f>+D1673/E1673</f>
        <v>1.4917127071823204</v>
      </c>
    </row>
    <row r="1674" spans="2:6" x14ac:dyDescent="0.25">
      <c r="B1674" s="179">
        <v>2000</v>
      </c>
      <c r="C1674" s="180"/>
      <c r="D1674" s="31">
        <f t="shared" ref="D1674:D1682" si="160">SUMIFS($K$1549:$K$1634,$H$1549:$H$1634,$B1674)</f>
        <v>900</v>
      </c>
      <c r="E1674" s="31">
        <f t="shared" ref="E1674:E1682" si="161">SUMIFS($J$1549:$J$1634,$H$1549:$H$1634,$B1674)</f>
        <v>480</v>
      </c>
      <c r="F1674" s="108">
        <f t="shared" ref="F1674:F1681" si="162">+D1674/E1674</f>
        <v>1.875</v>
      </c>
    </row>
    <row r="1675" spans="2:6" x14ac:dyDescent="0.25">
      <c r="B1675" s="179">
        <v>3000</v>
      </c>
      <c r="C1675" s="180"/>
      <c r="D1675" s="31">
        <f t="shared" si="160"/>
        <v>1000</v>
      </c>
      <c r="E1675" s="31">
        <f t="shared" si="161"/>
        <v>350</v>
      </c>
      <c r="F1675" s="108">
        <f t="shared" si="162"/>
        <v>2.8571428571428572</v>
      </c>
    </row>
    <row r="1676" spans="2:6" x14ac:dyDescent="0.25">
      <c r="B1676" s="179">
        <v>5000</v>
      </c>
      <c r="C1676" s="180"/>
      <c r="D1676" s="31">
        <f t="shared" si="160"/>
        <v>1750</v>
      </c>
      <c r="E1676" s="31">
        <f t="shared" si="161"/>
        <v>397</v>
      </c>
      <c r="F1676" s="108">
        <f t="shared" si="162"/>
        <v>4.4080604534005037</v>
      </c>
    </row>
    <row r="1677" spans="2:6" x14ac:dyDescent="0.25">
      <c r="B1677" s="179">
        <v>7000</v>
      </c>
      <c r="C1677" s="180"/>
      <c r="D1677" s="31">
        <f t="shared" si="160"/>
        <v>2280</v>
      </c>
      <c r="E1677" s="31">
        <f t="shared" si="161"/>
        <v>454</v>
      </c>
      <c r="F1677" s="108">
        <f t="shared" si="162"/>
        <v>5.0220264317180616</v>
      </c>
    </row>
    <row r="1678" spans="2:6" x14ac:dyDescent="0.25">
      <c r="B1678" s="179">
        <v>10000</v>
      </c>
      <c r="C1678" s="180"/>
      <c r="D1678" s="31">
        <f t="shared" si="160"/>
        <v>5500</v>
      </c>
      <c r="E1678" s="31">
        <f t="shared" si="161"/>
        <v>874</v>
      </c>
      <c r="F1678" s="108">
        <f t="shared" si="162"/>
        <v>6.2929061784897025</v>
      </c>
    </row>
    <row r="1679" spans="2:6" x14ac:dyDescent="0.25">
      <c r="B1679" s="179">
        <v>15000</v>
      </c>
      <c r="C1679" s="180"/>
      <c r="D1679" s="31">
        <f t="shared" si="160"/>
        <v>8450</v>
      </c>
      <c r="E1679" s="31">
        <f t="shared" si="161"/>
        <v>1052</v>
      </c>
      <c r="F1679" s="108">
        <f t="shared" si="162"/>
        <v>8.0323193916349815</v>
      </c>
    </row>
    <row r="1680" spans="2:6" x14ac:dyDescent="0.25">
      <c r="B1680" s="179">
        <v>20000</v>
      </c>
      <c r="C1680" s="180"/>
      <c r="D1680" s="31">
        <f t="shared" si="160"/>
        <v>11700</v>
      </c>
      <c r="E1680" s="31">
        <f t="shared" si="161"/>
        <v>1002</v>
      </c>
      <c r="F1680" s="108">
        <f t="shared" si="162"/>
        <v>11.676646706586826</v>
      </c>
    </row>
    <row r="1681" spans="2:6" x14ac:dyDescent="0.25">
      <c r="B1681" s="179">
        <v>30000</v>
      </c>
      <c r="C1681" s="180"/>
      <c r="D1681" s="31">
        <f t="shared" si="160"/>
        <v>14300</v>
      </c>
      <c r="E1681" s="31">
        <f t="shared" si="161"/>
        <v>982</v>
      </c>
      <c r="F1681" s="108">
        <f t="shared" si="162"/>
        <v>14.562118126272912</v>
      </c>
    </row>
    <row r="1682" spans="2:6" x14ac:dyDescent="0.25">
      <c r="B1682" s="179">
        <v>8000</v>
      </c>
      <c r="C1682" s="180"/>
      <c r="D1682" s="31">
        <f t="shared" si="160"/>
        <v>3360</v>
      </c>
      <c r="E1682" s="31">
        <f t="shared" si="161"/>
        <v>480</v>
      </c>
      <c r="F1682" s="108">
        <f>+D1682/E1682</f>
        <v>7</v>
      </c>
    </row>
    <row r="1683" spans="2:6" x14ac:dyDescent="0.25">
      <c r="F1683" s="145"/>
    </row>
    <row r="1684" spans="2:6" x14ac:dyDescent="0.25">
      <c r="C1684" s="6" t="s">
        <v>1213</v>
      </c>
      <c r="D1684" s="111">
        <f>SUM(D1673:D1683)</f>
        <v>50320</v>
      </c>
      <c r="E1684" s="111">
        <f>SUM(E1673:E1683)</f>
        <v>6795</v>
      </c>
      <c r="F1684" s="109">
        <f>+D1684/E1684</f>
        <v>7.4054451802796173</v>
      </c>
    </row>
    <row r="1686" spans="2:6" x14ac:dyDescent="0.25">
      <c r="B1686" s="23" t="s">
        <v>1280</v>
      </c>
    </row>
    <row r="1688" spans="2:6" ht="36" x14ac:dyDescent="0.25">
      <c r="B1688" s="167" t="s">
        <v>940</v>
      </c>
      <c r="C1688" s="168"/>
      <c r="D1688" s="90" t="s">
        <v>1276</v>
      </c>
      <c r="E1688" s="90" t="s">
        <v>1277</v>
      </c>
      <c r="F1688" s="22" t="s">
        <v>1278</v>
      </c>
    </row>
    <row r="1689" spans="2:6" x14ac:dyDescent="0.25">
      <c r="B1689" s="112" t="s">
        <v>932</v>
      </c>
      <c r="C1689" s="113"/>
      <c r="D1689" s="31">
        <f t="shared" ref="D1689:D1694" si="163">SUMIFS($K$1549:$K$1634,$G$1549:$G$1634,$B1689)</f>
        <v>11010</v>
      </c>
      <c r="E1689" s="31">
        <f t="shared" ref="E1689:E1694" si="164">SUMIFS($J$1549:$J$1634,$G$1549:$G$1634,$B1689)</f>
        <v>1431</v>
      </c>
      <c r="F1689" s="108">
        <f t="shared" ref="F1689:F1694" si="165">+D1689/E1689</f>
        <v>7.6939203354297696</v>
      </c>
    </row>
    <row r="1690" spans="2:6" x14ac:dyDescent="0.25">
      <c r="B1690" s="112" t="s">
        <v>933</v>
      </c>
      <c r="C1690" s="113"/>
      <c r="D1690" s="31">
        <f t="shared" si="163"/>
        <v>5790</v>
      </c>
      <c r="E1690" s="31">
        <f t="shared" si="164"/>
        <v>899</v>
      </c>
      <c r="F1690" s="108">
        <f t="shared" si="165"/>
        <v>6.4404894327030036</v>
      </c>
    </row>
    <row r="1691" spans="2:6" x14ac:dyDescent="0.25">
      <c r="B1691" s="112" t="s">
        <v>934</v>
      </c>
      <c r="C1691" s="113"/>
      <c r="D1691" s="31">
        <f t="shared" si="163"/>
        <v>7800</v>
      </c>
      <c r="E1691" s="31">
        <f t="shared" si="164"/>
        <v>1129</v>
      </c>
      <c r="F1691" s="108">
        <f t="shared" si="165"/>
        <v>6.9087688219663415</v>
      </c>
    </row>
    <row r="1692" spans="2:6" x14ac:dyDescent="0.25">
      <c r="B1692" s="112" t="s">
        <v>935</v>
      </c>
      <c r="C1692" s="113"/>
      <c r="D1692" s="31">
        <f t="shared" si="163"/>
        <v>8330</v>
      </c>
      <c r="E1692" s="31">
        <f t="shared" si="164"/>
        <v>1278</v>
      </c>
      <c r="F1692" s="108">
        <f t="shared" si="165"/>
        <v>6.5179968701095463</v>
      </c>
    </row>
    <row r="1693" spans="2:6" x14ac:dyDescent="0.25">
      <c r="B1693" s="112" t="s">
        <v>936</v>
      </c>
      <c r="C1693" s="113"/>
      <c r="D1693" s="31">
        <f t="shared" si="163"/>
        <v>6640</v>
      </c>
      <c r="E1693" s="31">
        <f t="shared" si="164"/>
        <v>810</v>
      </c>
      <c r="F1693" s="108">
        <f t="shared" si="165"/>
        <v>8.1975308641975317</v>
      </c>
    </row>
    <row r="1694" spans="2:6" x14ac:dyDescent="0.25">
      <c r="B1694" s="112" t="s">
        <v>937</v>
      </c>
      <c r="C1694" s="113"/>
      <c r="D1694" s="31">
        <f t="shared" si="163"/>
        <v>10750</v>
      </c>
      <c r="E1694" s="31">
        <f t="shared" si="164"/>
        <v>1248</v>
      </c>
      <c r="F1694" s="108">
        <f t="shared" si="165"/>
        <v>8.6137820512820511</v>
      </c>
    </row>
    <row r="1695" spans="2:6" x14ac:dyDescent="0.25">
      <c r="F1695" s="145"/>
    </row>
    <row r="1696" spans="2:6" x14ac:dyDescent="0.25">
      <c r="C1696" s="6" t="s">
        <v>1213</v>
      </c>
      <c r="D1696" s="111">
        <f>SUM(D1689:D1695)</f>
        <v>50320</v>
      </c>
      <c r="E1696" s="111">
        <f>SUM(E1689:E1695)</f>
        <v>6795</v>
      </c>
      <c r="F1696" s="109">
        <f>+D1696/E1696</f>
        <v>7.4054451802796173</v>
      </c>
    </row>
    <row r="1698" spans="2:12" x14ac:dyDescent="0.25">
      <c r="B1698" s="15" t="s">
        <v>1281</v>
      </c>
    </row>
    <row r="1699" spans="2:12" ht="12.75" thickBot="1" x14ac:dyDescent="0.3"/>
    <row r="1700" spans="2:12" x14ac:dyDescent="0.25">
      <c r="B1700" s="8"/>
      <c r="C1700" s="9"/>
      <c r="D1700" s="9"/>
      <c r="E1700" s="9"/>
      <c r="F1700" s="9"/>
      <c r="G1700" s="9"/>
      <c r="H1700" s="10"/>
    </row>
    <row r="1701" spans="2:12" ht="15.75" customHeight="1" thickBot="1" x14ac:dyDescent="0.3">
      <c r="B1701" s="160" t="s">
        <v>1282</v>
      </c>
      <c r="C1701" s="161"/>
      <c r="D1701" s="158" t="s">
        <v>1265</v>
      </c>
      <c r="E1701" s="158"/>
      <c r="F1701" s="158"/>
      <c r="G1701" s="158"/>
      <c r="H1701" s="154"/>
    </row>
    <row r="1702" spans="2:12" x14ac:dyDescent="0.25">
      <c r="B1702" s="160"/>
      <c r="C1702" s="161"/>
      <c r="D1702" s="157" t="s">
        <v>1283</v>
      </c>
      <c r="E1702" s="157"/>
      <c r="F1702" s="157"/>
      <c r="G1702" s="157"/>
      <c r="H1702" s="154"/>
    </row>
    <row r="1703" spans="2:12" ht="12.75" thickBot="1" x14ac:dyDescent="0.3">
      <c r="B1703" s="11"/>
      <c r="C1703" s="12"/>
      <c r="D1703" s="12"/>
      <c r="E1703" s="12"/>
      <c r="F1703" s="12"/>
      <c r="G1703" s="12"/>
      <c r="H1703" s="13"/>
    </row>
    <row r="1705" spans="2:12" x14ac:dyDescent="0.25">
      <c r="B1705" s="23" t="s">
        <v>1288</v>
      </c>
    </row>
    <row r="1707" spans="2:12" ht="36" x14ac:dyDescent="0.25">
      <c r="B1707" s="91" t="s">
        <v>1203</v>
      </c>
      <c r="C1707" s="167" t="s">
        <v>1181</v>
      </c>
      <c r="D1707" s="168"/>
      <c r="E1707" s="90" t="s">
        <v>984</v>
      </c>
      <c r="F1707" s="90" t="s">
        <v>961</v>
      </c>
      <c r="G1707" s="90" t="s">
        <v>1270</v>
      </c>
      <c r="H1707" s="90" t="s">
        <v>1205</v>
      </c>
      <c r="I1707" s="90" t="s">
        <v>1284</v>
      </c>
      <c r="J1707" s="90" t="s">
        <v>1206</v>
      </c>
      <c r="K1707" s="90" t="s">
        <v>1268</v>
      </c>
      <c r="L1707" s="22" t="s">
        <v>1269</v>
      </c>
    </row>
    <row r="1708" spans="2:12" x14ac:dyDescent="0.25">
      <c r="B1708" s="17">
        <v>30203</v>
      </c>
      <c r="C1708" s="51" t="s">
        <v>1193</v>
      </c>
      <c r="D1708" s="88"/>
      <c r="E1708" s="56">
        <v>43300</v>
      </c>
      <c r="F1708" s="93" t="s">
        <v>1224</v>
      </c>
      <c r="G1708" s="93" t="s">
        <v>937</v>
      </c>
      <c r="H1708" s="31">
        <v>3000</v>
      </c>
      <c r="I1708" s="31">
        <v>19</v>
      </c>
      <c r="J1708" s="31">
        <v>2310</v>
      </c>
      <c r="K1708" s="31">
        <v>83</v>
      </c>
      <c r="L1708" s="106">
        <v>250</v>
      </c>
    </row>
    <row r="1709" spans="2:12" x14ac:dyDescent="0.25">
      <c r="B1709" s="17">
        <v>30443</v>
      </c>
      <c r="C1709" s="51" t="s">
        <v>1199</v>
      </c>
      <c r="D1709" s="88"/>
      <c r="E1709" s="56">
        <v>43295</v>
      </c>
      <c r="F1709" s="93" t="s">
        <v>1220</v>
      </c>
      <c r="G1709" s="93" t="s">
        <v>936</v>
      </c>
      <c r="H1709" s="31">
        <v>30000</v>
      </c>
      <c r="I1709" s="31">
        <v>16</v>
      </c>
      <c r="J1709" s="31">
        <v>17100</v>
      </c>
      <c r="K1709" s="31">
        <v>63</v>
      </c>
      <c r="L1709" s="106">
        <v>1100</v>
      </c>
    </row>
    <row r="1710" spans="2:12" x14ac:dyDescent="0.25">
      <c r="B1710" s="17">
        <v>30423</v>
      </c>
      <c r="C1710" s="51" t="s">
        <v>1185</v>
      </c>
      <c r="D1710" s="88"/>
      <c r="E1710" s="56">
        <v>43149</v>
      </c>
      <c r="F1710" s="93" t="s">
        <v>1221</v>
      </c>
      <c r="G1710" s="93" t="s">
        <v>937</v>
      </c>
      <c r="H1710" s="31">
        <v>7000</v>
      </c>
      <c r="I1710" s="31">
        <v>13</v>
      </c>
      <c r="J1710" s="31">
        <v>5950</v>
      </c>
      <c r="K1710" s="31">
        <v>90</v>
      </c>
      <c r="L1710" s="106">
        <v>380</v>
      </c>
    </row>
    <row r="1711" spans="2:12" x14ac:dyDescent="0.25">
      <c r="B1711" s="17">
        <v>30828</v>
      </c>
      <c r="C1711" s="51" t="s">
        <v>1193</v>
      </c>
      <c r="D1711" s="88"/>
      <c r="E1711" s="56">
        <v>43229</v>
      </c>
      <c r="F1711" s="93" t="s">
        <v>1218</v>
      </c>
      <c r="G1711" s="93" t="s">
        <v>932</v>
      </c>
      <c r="H1711" s="31">
        <v>1000</v>
      </c>
      <c r="I1711" s="31">
        <v>18</v>
      </c>
      <c r="J1711" s="31">
        <v>670</v>
      </c>
      <c r="K1711" s="31">
        <v>59</v>
      </c>
      <c r="L1711" s="106">
        <v>120</v>
      </c>
    </row>
    <row r="1712" spans="2:12" x14ac:dyDescent="0.25">
      <c r="B1712" s="17">
        <v>30669</v>
      </c>
      <c r="C1712" s="51" t="s">
        <v>1185</v>
      </c>
      <c r="D1712" s="88"/>
      <c r="E1712" s="56">
        <v>43154</v>
      </c>
      <c r="F1712" s="93" t="s">
        <v>1219</v>
      </c>
      <c r="G1712" s="93" t="s">
        <v>936</v>
      </c>
      <c r="H1712" s="31">
        <v>2000</v>
      </c>
      <c r="I1712" s="31">
        <v>15</v>
      </c>
      <c r="J1712" s="31">
        <v>1940</v>
      </c>
      <c r="K1712" s="31">
        <v>93</v>
      </c>
      <c r="L1712" s="106">
        <v>150</v>
      </c>
    </row>
    <row r="1713" spans="2:12" x14ac:dyDescent="0.25">
      <c r="B1713" s="17">
        <v>30613</v>
      </c>
      <c r="C1713" s="51" t="s">
        <v>1193</v>
      </c>
      <c r="D1713" s="88"/>
      <c r="E1713" s="56">
        <v>43311</v>
      </c>
      <c r="F1713" s="93" t="s">
        <v>1218</v>
      </c>
      <c r="G1713" s="93" t="s">
        <v>932</v>
      </c>
      <c r="H1713" s="31">
        <v>7000</v>
      </c>
      <c r="I1713" s="31">
        <v>10</v>
      </c>
      <c r="J1713" s="31">
        <v>5880</v>
      </c>
      <c r="K1713" s="31">
        <v>100</v>
      </c>
      <c r="L1713" s="106">
        <v>380</v>
      </c>
    </row>
    <row r="1714" spans="2:12" x14ac:dyDescent="0.25">
      <c r="B1714" s="17">
        <v>30803</v>
      </c>
      <c r="C1714" s="51" t="s">
        <v>1189</v>
      </c>
      <c r="D1714" s="88"/>
      <c r="E1714" s="56">
        <v>43214</v>
      </c>
      <c r="F1714" s="93" t="s">
        <v>1222</v>
      </c>
      <c r="G1714" s="93" t="s">
        <v>935</v>
      </c>
      <c r="H1714" s="31">
        <v>7000</v>
      </c>
      <c r="I1714" s="31">
        <v>14</v>
      </c>
      <c r="J1714" s="31">
        <v>6090</v>
      </c>
      <c r="K1714" s="31">
        <v>75</v>
      </c>
      <c r="L1714" s="106">
        <v>380</v>
      </c>
    </row>
    <row r="1715" spans="2:12" x14ac:dyDescent="0.25">
      <c r="B1715" s="17">
        <v>30331</v>
      </c>
      <c r="C1715" s="51" t="s">
        <v>1197</v>
      </c>
      <c r="D1715" s="88"/>
      <c r="E1715" s="56">
        <v>43274</v>
      </c>
      <c r="F1715" s="93" t="s">
        <v>1221</v>
      </c>
      <c r="G1715" s="93" t="s">
        <v>937</v>
      </c>
      <c r="H1715" s="31">
        <v>2000</v>
      </c>
      <c r="I1715" s="31">
        <v>18</v>
      </c>
      <c r="J1715" s="31">
        <v>1280</v>
      </c>
      <c r="K1715" s="31">
        <v>74</v>
      </c>
      <c r="L1715" s="106">
        <v>150</v>
      </c>
    </row>
    <row r="1716" spans="2:12" x14ac:dyDescent="0.25">
      <c r="B1716" s="17">
        <v>30525</v>
      </c>
      <c r="C1716" s="51" t="s">
        <v>1198</v>
      </c>
      <c r="D1716" s="88"/>
      <c r="E1716" s="56">
        <v>43325</v>
      </c>
      <c r="F1716" s="93" t="s">
        <v>976</v>
      </c>
      <c r="G1716" s="93" t="s">
        <v>937</v>
      </c>
      <c r="H1716" s="31">
        <v>10000</v>
      </c>
      <c r="I1716" s="31">
        <v>12</v>
      </c>
      <c r="J1716" s="31">
        <v>7100</v>
      </c>
      <c r="K1716" s="31">
        <v>89</v>
      </c>
      <c r="L1716" s="106">
        <v>500</v>
      </c>
    </row>
    <row r="1717" spans="2:12" x14ac:dyDescent="0.25">
      <c r="B1717" s="17">
        <v>30613</v>
      </c>
      <c r="C1717" s="51" t="s">
        <v>1189</v>
      </c>
      <c r="D1717" s="88"/>
      <c r="E1717" s="56">
        <v>43218</v>
      </c>
      <c r="F1717" s="93" t="s">
        <v>1219</v>
      </c>
      <c r="G1717" s="93" t="s">
        <v>934</v>
      </c>
      <c r="H1717" s="31">
        <v>8000</v>
      </c>
      <c r="I1717" s="31">
        <v>10</v>
      </c>
      <c r="J1717" s="31">
        <v>6800</v>
      </c>
      <c r="K1717" s="31">
        <v>77</v>
      </c>
      <c r="L1717" s="106">
        <v>560</v>
      </c>
    </row>
    <row r="1718" spans="2:12" x14ac:dyDescent="0.25">
      <c r="B1718" s="17">
        <v>30546</v>
      </c>
      <c r="C1718" s="51" t="s">
        <v>1199</v>
      </c>
      <c r="D1718" s="88"/>
      <c r="E1718" s="56">
        <v>43257</v>
      </c>
      <c r="F1718" s="93" t="s">
        <v>1220</v>
      </c>
      <c r="G1718" s="93" t="s">
        <v>934</v>
      </c>
      <c r="H1718" s="31">
        <v>3000</v>
      </c>
      <c r="I1718" s="31">
        <v>12</v>
      </c>
      <c r="J1718" s="31">
        <v>2400</v>
      </c>
      <c r="K1718" s="31">
        <v>62</v>
      </c>
      <c r="L1718" s="106">
        <v>250</v>
      </c>
    </row>
    <row r="1719" spans="2:12" x14ac:dyDescent="0.25">
      <c r="B1719" s="17">
        <v>30888</v>
      </c>
      <c r="C1719" s="51" t="s">
        <v>1197</v>
      </c>
      <c r="D1719" s="88"/>
      <c r="E1719" s="56">
        <v>43171</v>
      </c>
      <c r="F1719" s="93" t="s">
        <v>1219</v>
      </c>
      <c r="G1719" s="93" t="s">
        <v>937</v>
      </c>
      <c r="H1719" s="31">
        <v>15000</v>
      </c>
      <c r="I1719" s="31">
        <v>10</v>
      </c>
      <c r="J1719" s="31">
        <v>9000</v>
      </c>
      <c r="K1719" s="31">
        <v>96</v>
      </c>
      <c r="L1719" s="106">
        <v>650</v>
      </c>
    </row>
    <row r="1720" spans="2:12" x14ac:dyDescent="0.25">
      <c r="B1720" s="17">
        <v>30130</v>
      </c>
      <c r="C1720" s="51" t="s">
        <v>1199</v>
      </c>
      <c r="D1720" s="88"/>
      <c r="E1720" s="56">
        <v>43149</v>
      </c>
      <c r="F1720" s="93" t="s">
        <v>1219</v>
      </c>
      <c r="G1720" s="93" t="s">
        <v>933</v>
      </c>
      <c r="H1720" s="31">
        <v>7000</v>
      </c>
      <c r="I1720" s="31">
        <v>18</v>
      </c>
      <c r="J1720" s="31">
        <v>6090</v>
      </c>
      <c r="K1720" s="31">
        <v>66</v>
      </c>
      <c r="L1720" s="106">
        <v>380</v>
      </c>
    </row>
    <row r="1721" spans="2:12" x14ac:dyDescent="0.25">
      <c r="B1721" s="17">
        <v>30898</v>
      </c>
      <c r="C1721" s="51" t="s">
        <v>1197</v>
      </c>
      <c r="D1721" s="88"/>
      <c r="E1721" s="56">
        <v>43171</v>
      </c>
      <c r="F1721" s="93" t="s">
        <v>980</v>
      </c>
      <c r="G1721" s="93" t="s">
        <v>934</v>
      </c>
      <c r="H1721" s="31">
        <v>10000</v>
      </c>
      <c r="I1721" s="31">
        <v>12</v>
      </c>
      <c r="J1721" s="31">
        <v>8800</v>
      </c>
      <c r="K1721" s="31">
        <v>74</v>
      </c>
      <c r="L1721" s="106">
        <v>500</v>
      </c>
    </row>
    <row r="1722" spans="2:12" x14ac:dyDescent="0.25">
      <c r="B1722" s="17">
        <v>30065</v>
      </c>
      <c r="C1722" s="51" t="s">
        <v>1193</v>
      </c>
      <c r="D1722" s="88"/>
      <c r="E1722" s="56">
        <v>43314</v>
      </c>
      <c r="F1722" s="93" t="s">
        <v>1220</v>
      </c>
      <c r="G1722" s="93" t="s">
        <v>936</v>
      </c>
      <c r="H1722" s="31">
        <v>30000</v>
      </c>
      <c r="I1722" s="31">
        <v>12</v>
      </c>
      <c r="J1722" s="31">
        <v>24000</v>
      </c>
      <c r="K1722" s="31">
        <v>52</v>
      </c>
      <c r="L1722" s="106">
        <v>1100</v>
      </c>
    </row>
    <row r="1723" spans="2:12" x14ac:dyDescent="0.25">
      <c r="B1723" s="17">
        <v>30526</v>
      </c>
      <c r="C1723" s="51" t="s">
        <v>1185</v>
      </c>
      <c r="D1723" s="88"/>
      <c r="E1723" s="56">
        <v>43135</v>
      </c>
      <c r="F1723" s="93" t="s">
        <v>976</v>
      </c>
      <c r="G1723" s="93" t="s">
        <v>934</v>
      </c>
      <c r="H1723" s="31">
        <v>1000</v>
      </c>
      <c r="I1723" s="31">
        <v>10</v>
      </c>
      <c r="J1723" s="31">
        <v>820</v>
      </c>
      <c r="K1723" s="31">
        <v>83</v>
      </c>
      <c r="L1723" s="106">
        <v>120</v>
      </c>
    </row>
    <row r="1724" spans="2:12" x14ac:dyDescent="0.25">
      <c r="B1724" s="17">
        <v>30523</v>
      </c>
      <c r="C1724" s="51" t="s">
        <v>1185</v>
      </c>
      <c r="D1724" s="88"/>
      <c r="E1724" s="56">
        <v>43313</v>
      </c>
      <c r="F1724" s="93" t="s">
        <v>1223</v>
      </c>
      <c r="G1724" s="93" t="s">
        <v>937</v>
      </c>
      <c r="H1724" s="31">
        <v>3000</v>
      </c>
      <c r="I1724" s="31">
        <v>15</v>
      </c>
      <c r="J1724" s="31">
        <v>2670</v>
      </c>
      <c r="K1724" s="31">
        <v>69</v>
      </c>
      <c r="L1724" s="106">
        <v>250</v>
      </c>
    </row>
    <row r="1725" spans="2:12" x14ac:dyDescent="0.25">
      <c r="B1725" s="17">
        <v>30649</v>
      </c>
      <c r="C1725" s="51" t="s">
        <v>1199</v>
      </c>
      <c r="D1725" s="88"/>
      <c r="E1725" s="56">
        <v>43201</v>
      </c>
      <c r="F1725" s="93" t="s">
        <v>1218</v>
      </c>
      <c r="G1725" s="93" t="s">
        <v>932</v>
      </c>
      <c r="H1725" s="31">
        <v>20000</v>
      </c>
      <c r="I1725" s="31">
        <v>18</v>
      </c>
      <c r="J1725" s="31">
        <v>11600</v>
      </c>
      <c r="K1725" s="31">
        <v>74</v>
      </c>
      <c r="L1725" s="106">
        <v>900</v>
      </c>
    </row>
    <row r="1726" spans="2:12" x14ac:dyDescent="0.25">
      <c r="B1726" s="17">
        <v>30016</v>
      </c>
      <c r="C1726" s="51" t="s">
        <v>1197</v>
      </c>
      <c r="D1726" s="88"/>
      <c r="E1726" s="56">
        <v>43283</v>
      </c>
      <c r="F1726" s="93" t="s">
        <v>1224</v>
      </c>
      <c r="G1726" s="93" t="s">
        <v>937</v>
      </c>
      <c r="H1726" s="31">
        <v>8000</v>
      </c>
      <c r="I1726" s="31">
        <v>15</v>
      </c>
      <c r="J1726" s="31">
        <v>6960</v>
      </c>
      <c r="K1726" s="31">
        <v>99</v>
      </c>
      <c r="L1726" s="106">
        <v>560</v>
      </c>
    </row>
    <row r="1727" spans="2:12" x14ac:dyDescent="0.25">
      <c r="B1727" s="17">
        <v>30369</v>
      </c>
      <c r="C1727" s="51" t="s">
        <v>1197</v>
      </c>
      <c r="D1727" s="88"/>
      <c r="E1727" s="56">
        <v>43170</v>
      </c>
      <c r="F1727" s="93" t="s">
        <v>980</v>
      </c>
      <c r="G1727" s="93" t="s">
        <v>937</v>
      </c>
      <c r="H1727" s="31">
        <v>10000</v>
      </c>
      <c r="I1727" s="31">
        <v>16</v>
      </c>
      <c r="J1727" s="31">
        <v>6300</v>
      </c>
      <c r="K1727" s="31">
        <v>68</v>
      </c>
      <c r="L1727" s="106">
        <v>500</v>
      </c>
    </row>
    <row r="1728" spans="2:12" x14ac:dyDescent="0.25">
      <c r="B1728" s="17">
        <v>30388</v>
      </c>
      <c r="C1728" s="51" t="s">
        <v>1197</v>
      </c>
      <c r="D1728" s="88"/>
      <c r="E1728" s="56">
        <v>43221</v>
      </c>
      <c r="F1728" s="93" t="s">
        <v>1224</v>
      </c>
      <c r="G1728" s="93" t="s">
        <v>936</v>
      </c>
      <c r="H1728" s="31">
        <v>1000</v>
      </c>
      <c r="I1728" s="31">
        <v>18</v>
      </c>
      <c r="J1728" s="31">
        <v>540</v>
      </c>
      <c r="K1728" s="31">
        <v>54</v>
      </c>
      <c r="L1728" s="106">
        <v>120</v>
      </c>
    </row>
    <row r="1729" spans="2:12" x14ac:dyDescent="0.25">
      <c r="B1729" s="17">
        <v>30700</v>
      </c>
      <c r="C1729" s="51" t="s">
        <v>1185</v>
      </c>
      <c r="D1729" s="88"/>
      <c r="E1729" s="56">
        <v>43224</v>
      </c>
      <c r="F1729" s="93" t="s">
        <v>1220</v>
      </c>
      <c r="G1729" s="93" t="s">
        <v>934</v>
      </c>
      <c r="H1729" s="31">
        <v>8000</v>
      </c>
      <c r="I1729" s="31">
        <v>10</v>
      </c>
      <c r="J1729" s="31">
        <v>6400</v>
      </c>
      <c r="K1729" s="31">
        <v>66</v>
      </c>
      <c r="L1729" s="106">
        <v>560</v>
      </c>
    </row>
    <row r="1730" spans="2:12" x14ac:dyDescent="0.25">
      <c r="B1730" s="17">
        <v>30541</v>
      </c>
      <c r="C1730" s="51" t="s">
        <v>1199</v>
      </c>
      <c r="D1730" s="88"/>
      <c r="E1730" s="56">
        <v>43119</v>
      </c>
      <c r="F1730" s="93" t="s">
        <v>1223</v>
      </c>
      <c r="G1730" s="93" t="s">
        <v>934</v>
      </c>
      <c r="H1730" s="31">
        <v>3000</v>
      </c>
      <c r="I1730" s="31">
        <v>11</v>
      </c>
      <c r="J1730" s="31">
        <v>1530</v>
      </c>
      <c r="K1730" s="31">
        <v>54</v>
      </c>
      <c r="L1730" s="106">
        <v>250</v>
      </c>
    </row>
    <row r="1731" spans="2:12" x14ac:dyDescent="0.25">
      <c r="B1731" s="17">
        <v>30688</v>
      </c>
      <c r="C1731" s="51" t="s">
        <v>1189</v>
      </c>
      <c r="D1731" s="88"/>
      <c r="E1731" s="56">
        <v>43283</v>
      </c>
      <c r="F1731" s="93" t="s">
        <v>1219</v>
      </c>
      <c r="G1731" s="93" t="s">
        <v>937</v>
      </c>
      <c r="H1731" s="31">
        <v>30000</v>
      </c>
      <c r="I1731" s="31">
        <v>13</v>
      </c>
      <c r="J1731" s="31">
        <v>29700</v>
      </c>
      <c r="K1731" s="31">
        <v>57</v>
      </c>
      <c r="L1731" s="106">
        <v>1100</v>
      </c>
    </row>
    <row r="1732" spans="2:12" x14ac:dyDescent="0.25">
      <c r="B1732" s="17">
        <v>30721</v>
      </c>
      <c r="C1732" s="51" t="s">
        <v>1199</v>
      </c>
      <c r="D1732" s="88"/>
      <c r="E1732" s="56">
        <v>43129</v>
      </c>
      <c r="F1732" s="93" t="s">
        <v>1224</v>
      </c>
      <c r="G1732" s="93" t="s">
        <v>935</v>
      </c>
      <c r="H1732" s="31">
        <v>30000</v>
      </c>
      <c r="I1732" s="31">
        <v>12</v>
      </c>
      <c r="J1732" s="31">
        <v>21000</v>
      </c>
      <c r="K1732" s="31">
        <v>65</v>
      </c>
      <c r="L1732" s="106">
        <v>1100</v>
      </c>
    </row>
    <row r="1733" spans="2:12" x14ac:dyDescent="0.25">
      <c r="B1733" s="17">
        <v>30225</v>
      </c>
      <c r="C1733" s="51" t="s">
        <v>1199</v>
      </c>
      <c r="D1733" s="88"/>
      <c r="E1733" s="56">
        <v>43274</v>
      </c>
      <c r="F1733" s="93" t="s">
        <v>1222</v>
      </c>
      <c r="G1733" s="93" t="s">
        <v>934</v>
      </c>
      <c r="H1733" s="31">
        <v>1000</v>
      </c>
      <c r="I1733" s="31">
        <v>11</v>
      </c>
      <c r="J1733" s="31">
        <v>820</v>
      </c>
      <c r="K1733" s="31">
        <v>88</v>
      </c>
      <c r="L1733" s="106">
        <v>120</v>
      </c>
    </row>
    <row r="1734" spans="2:12" x14ac:dyDescent="0.25">
      <c r="B1734" s="17">
        <v>30030</v>
      </c>
      <c r="C1734" s="51" t="s">
        <v>1199</v>
      </c>
      <c r="D1734" s="88"/>
      <c r="E1734" s="56">
        <v>43106</v>
      </c>
      <c r="F1734" s="93" t="s">
        <v>1224</v>
      </c>
      <c r="G1734" s="93" t="s">
        <v>932</v>
      </c>
      <c r="H1734" s="31">
        <v>2000</v>
      </c>
      <c r="I1734" s="31">
        <v>10</v>
      </c>
      <c r="J1734" s="31">
        <v>1340</v>
      </c>
      <c r="K1734" s="31">
        <v>95</v>
      </c>
      <c r="L1734" s="106">
        <v>150</v>
      </c>
    </row>
    <row r="1735" spans="2:12" x14ac:dyDescent="0.25">
      <c r="B1735" s="17">
        <v>30177</v>
      </c>
      <c r="C1735" s="51" t="s">
        <v>1198</v>
      </c>
      <c r="D1735" s="88"/>
      <c r="E1735" s="56">
        <v>43319</v>
      </c>
      <c r="F1735" s="93" t="s">
        <v>1224</v>
      </c>
      <c r="G1735" s="93" t="s">
        <v>932</v>
      </c>
      <c r="H1735" s="31">
        <v>8000</v>
      </c>
      <c r="I1735" s="31">
        <v>20</v>
      </c>
      <c r="J1735" s="31">
        <v>5600</v>
      </c>
      <c r="K1735" s="31">
        <v>53</v>
      </c>
      <c r="L1735" s="106">
        <v>560</v>
      </c>
    </row>
    <row r="1736" spans="2:12" x14ac:dyDescent="0.25">
      <c r="B1736" s="17">
        <v>30563</v>
      </c>
      <c r="C1736" s="51" t="s">
        <v>1197</v>
      </c>
      <c r="D1736" s="88"/>
      <c r="E1736" s="56">
        <v>43169</v>
      </c>
      <c r="F1736" s="93" t="s">
        <v>980</v>
      </c>
      <c r="G1736" s="93" t="s">
        <v>934</v>
      </c>
      <c r="H1736" s="31">
        <v>30000</v>
      </c>
      <c r="I1736" s="31">
        <v>16</v>
      </c>
      <c r="J1736" s="31">
        <v>20400</v>
      </c>
      <c r="K1736" s="31">
        <v>93</v>
      </c>
      <c r="L1736" s="106">
        <v>1100</v>
      </c>
    </row>
    <row r="1737" spans="2:12" x14ac:dyDescent="0.25">
      <c r="B1737" s="17">
        <v>30416</v>
      </c>
      <c r="C1737" s="51" t="s">
        <v>1189</v>
      </c>
      <c r="D1737" s="88"/>
      <c r="E1737" s="56">
        <v>43308</v>
      </c>
      <c r="F1737" s="93" t="s">
        <v>1220</v>
      </c>
      <c r="G1737" s="93" t="s">
        <v>934</v>
      </c>
      <c r="H1737" s="31">
        <v>10000</v>
      </c>
      <c r="I1737" s="31">
        <v>11</v>
      </c>
      <c r="J1737" s="31">
        <v>5500</v>
      </c>
      <c r="K1737" s="31">
        <v>65</v>
      </c>
      <c r="L1737" s="106">
        <v>500</v>
      </c>
    </row>
    <row r="1738" spans="2:12" x14ac:dyDescent="0.25">
      <c r="B1738" s="17">
        <v>30221</v>
      </c>
      <c r="C1738" s="51" t="s">
        <v>1199</v>
      </c>
      <c r="D1738" s="88"/>
      <c r="E1738" s="56">
        <v>43258</v>
      </c>
      <c r="F1738" s="93" t="s">
        <v>1222</v>
      </c>
      <c r="G1738" s="93" t="s">
        <v>937</v>
      </c>
      <c r="H1738" s="31">
        <v>8000</v>
      </c>
      <c r="I1738" s="31">
        <v>20</v>
      </c>
      <c r="J1738" s="31">
        <v>4640</v>
      </c>
      <c r="K1738" s="31">
        <v>57</v>
      </c>
      <c r="L1738" s="106">
        <v>560</v>
      </c>
    </row>
    <row r="1739" spans="2:12" x14ac:dyDescent="0.25">
      <c r="B1739" s="17">
        <v>30608</v>
      </c>
      <c r="C1739" s="51" t="s">
        <v>1199</v>
      </c>
      <c r="D1739" s="88"/>
      <c r="E1739" s="56">
        <v>43104</v>
      </c>
      <c r="F1739" s="93" t="s">
        <v>980</v>
      </c>
      <c r="G1739" s="93" t="s">
        <v>937</v>
      </c>
      <c r="H1739" s="31">
        <v>2000</v>
      </c>
      <c r="I1739" s="31">
        <v>11</v>
      </c>
      <c r="J1739" s="31">
        <v>1860</v>
      </c>
      <c r="K1739" s="31">
        <v>62</v>
      </c>
      <c r="L1739" s="106">
        <v>150</v>
      </c>
    </row>
    <row r="1740" spans="2:12" x14ac:dyDescent="0.25">
      <c r="B1740" s="17">
        <v>30742</v>
      </c>
      <c r="C1740" s="51" t="s">
        <v>1198</v>
      </c>
      <c r="D1740" s="88"/>
      <c r="E1740" s="56">
        <v>43333</v>
      </c>
      <c r="F1740" s="93" t="s">
        <v>980</v>
      </c>
      <c r="G1740" s="93" t="s">
        <v>934</v>
      </c>
      <c r="H1740" s="31">
        <v>7000</v>
      </c>
      <c r="I1740" s="31">
        <v>17</v>
      </c>
      <c r="J1740" s="31">
        <v>7000</v>
      </c>
      <c r="K1740" s="31">
        <v>70</v>
      </c>
      <c r="L1740" s="106">
        <v>380</v>
      </c>
    </row>
    <row r="1741" spans="2:12" x14ac:dyDescent="0.25">
      <c r="B1741" s="17">
        <v>30866</v>
      </c>
      <c r="C1741" s="51" t="s">
        <v>1185</v>
      </c>
      <c r="D1741" s="88"/>
      <c r="E1741" s="56">
        <v>43266</v>
      </c>
      <c r="F1741" s="93" t="s">
        <v>1224</v>
      </c>
      <c r="G1741" s="93" t="s">
        <v>937</v>
      </c>
      <c r="H1741" s="31">
        <v>8000</v>
      </c>
      <c r="I1741" s="31">
        <v>14</v>
      </c>
      <c r="J1741" s="31">
        <v>4560</v>
      </c>
      <c r="K1741" s="31">
        <v>78</v>
      </c>
      <c r="L1741" s="106">
        <v>560</v>
      </c>
    </row>
    <row r="1742" spans="2:12" x14ac:dyDescent="0.25">
      <c r="B1742" s="17">
        <v>30887</v>
      </c>
      <c r="C1742" s="51" t="s">
        <v>1199</v>
      </c>
      <c r="D1742" s="88"/>
      <c r="E1742" s="56">
        <v>43155</v>
      </c>
      <c r="F1742" s="93" t="s">
        <v>976</v>
      </c>
      <c r="G1742" s="93" t="s">
        <v>933</v>
      </c>
      <c r="H1742" s="31">
        <v>7000</v>
      </c>
      <c r="I1742" s="31">
        <v>15</v>
      </c>
      <c r="J1742" s="31">
        <v>5530</v>
      </c>
      <c r="K1742" s="31">
        <v>71</v>
      </c>
      <c r="L1742" s="106">
        <v>380</v>
      </c>
    </row>
    <row r="1743" spans="2:12" x14ac:dyDescent="0.25">
      <c r="B1743" s="17">
        <v>30460</v>
      </c>
      <c r="C1743" s="51" t="s">
        <v>1199</v>
      </c>
      <c r="D1743" s="88"/>
      <c r="E1743" s="56">
        <v>43298</v>
      </c>
      <c r="F1743" s="93" t="s">
        <v>1223</v>
      </c>
      <c r="G1743" s="93" t="s">
        <v>932</v>
      </c>
      <c r="H1743" s="31">
        <v>2000</v>
      </c>
      <c r="I1743" s="31">
        <v>14</v>
      </c>
      <c r="J1743" s="31">
        <v>1600</v>
      </c>
      <c r="K1743" s="31">
        <v>77</v>
      </c>
      <c r="L1743" s="106">
        <v>150</v>
      </c>
    </row>
    <row r="1744" spans="2:12" x14ac:dyDescent="0.25">
      <c r="B1744" s="17">
        <v>30594</v>
      </c>
      <c r="C1744" s="51" t="s">
        <v>1197</v>
      </c>
      <c r="D1744" s="88"/>
      <c r="E1744" s="56">
        <v>43134</v>
      </c>
      <c r="F1744" s="93" t="s">
        <v>1219</v>
      </c>
      <c r="G1744" s="93" t="s">
        <v>933</v>
      </c>
      <c r="H1744" s="31">
        <v>5000</v>
      </c>
      <c r="I1744" s="31">
        <v>16</v>
      </c>
      <c r="J1744" s="31">
        <v>2600</v>
      </c>
      <c r="K1744" s="31">
        <v>50</v>
      </c>
      <c r="L1744" s="106">
        <v>350</v>
      </c>
    </row>
    <row r="1745" spans="2:12" x14ac:dyDescent="0.25">
      <c r="B1745" s="17">
        <v>30809</v>
      </c>
      <c r="C1745" s="51" t="s">
        <v>1198</v>
      </c>
      <c r="D1745" s="88"/>
      <c r="E1745" s="56">
        <v>43272</v>
      </c>
      <c r="F1745" s="93" t="s">
        <v>1221</v>
      </c>
      <c r="G1745" s="93" t="s">
        <v>934</v>
      </c>
      <c r="H1745" s="31">
        <v>7000</v>
      </c>
      <c r="I1745" s="31">
        <v>13</v>
      </c>
      <c r="J1745" s="31">
        <v>6090</v>
      </c>
      <c r="K1745" s="31">
        <v>55</v>
      </c>
      <c r="L1745" s="106">
        <v>380</v>
      </c>
    </row>
    <row r="1746" spans="2:12" x14ac:dyDescent="0.25">
      <c r="B1746" s="17">
        <v>30280</v>
      </c>
      <c r="C1746" s="51" t="s">
        <v>1185</v>
      </c>
      <c r="D1746" s="88"/>
      <c r="E1746" s="56">
        <v>43112</v>
      </c>
      <c r="F1746" s="93" t="s">
        <v>1223</v>
      </c>
      <c r="G1746" s="93" t="s">
        <v>932</v>
      </c>
      <c r="H1746" s="31">
        <v>20000</v>
      </c>
      <c r="I1746" s="31">
        <v>12</v>
      </c>
      <c r="J1746" s="31">
        <v>17000</v>
      </c>
      <c r="K1746" s="31">
        <v>59</v>
      </c>
      <c r="L1746" s="106">
        <v>900</v>
      </c>
    </row>
    <row r="1747" spans="2:12" x14ac:dyDescent="0.25">
      <c r="B1747" s="17">
        <v>30364</v>
      </c>
      <c r="C1747" s="51" t="s">
        <v>1199</v>
      </c>
      <c r="D1747" s="88"/>
      <c r="E1747" s="56">
        <v>43231</v>
      </c>
      <c r="F1747" s="93" t="s">
        <v>1223</v>
      </c>
      <c r="G1747" s="93" t="s">
        <v>935</v>
      </c>
      <c r="H1747" s="31">
        <v>2000</v>
      </c>
      <c r="I1747" s="31">
        <v>20</v>
      </c>
      <c r="J1747" s="31">
        <v>1760</v>
      </c>
      <c r="K1747" s="31">
        <v>98</v>
      </c>
      <c r="L1747" s="106">
        <v>150</v>
      </c>
    </row>
    <row r="1748" spans="2:12" x14ac:dyDescent="0.25">
      <c r="B1748" s="17">
        <v>30202</v>
      </c>
      <c r="C1748" s="51" t="s">
        <v>1185</v>
      </c>
      <c r="D1748" s="88"/>
      <c r="E1748" s="56">
        <v>43240</v>
      </c>
      <c r="F1748" s="93" t="s">
        <v>1195</v>
      </c>
      <c r="G1748" s="93" t="s">
        <v>936</v>
      </c>
      <c r="H1748" s="31">
        <v>8000</v>
      </c>
      <c r="I1748" s="31">
        <v>19</v>
      </c>
      <c r="J1748" s="31">
        <v>6480</v>
      </c>
      <c r="K1748" s="31">
        <v>75</v>
      </c>
      <c r="L1748" s="106">
        <v>560</v>
      </c>
    </row>
    <row r="1749" spans="2:12" ht="12.75" thickBot="1" x14ac:dyDescent="0.3"/>
    <row r="1750" spans="2:12" s="6" customFormat="1" ht="12.75" thickBot="1" x14ac:dyDescent="0.3">
      <c r="B1750" s="6" t="s">
        <v>1265</v>
      </c>
      <c r="F1750" s="116">
        <f>SUM(L1708:L1748)</f>
        <v>19260</v>
      </c>
    </row>
    <row r="1751" spans="2:12" ht="6" customHeight="1" thickBot="1" x14ac:dyDescent="0.3"/>
    <row r="1752" spans="2:12" s="6" customFormat="1" ht="12.75" thickBot="1" x14ac:dyDescent="0.3">
      <c r="B1752" s="6" t="s">
        <v>1283</v>
      </c>
      <c r="F1752" s="114">
        <f>COUNTA(B1708:B1748)</f>
        <v>41</v>
      </c>
    </row>
    <row r="1753" spans="2:12" ht="6" customHeight="1" thickBot="1" x14ac:dyDescent="0.3"/>
    <row r="1754" spans="2:12" ht="12.75" thickBot="1" x14ac:dyDescent="0.3">
      <c r="B1754" s="6" t="s">
        <v>1282</v>
      </c>
      <c r="F1754" s="115">
        <f>F1750/F1752</f>
        <v>469.7560975609756</v>
      </c>
      <c r="G1754" s="5" t="s">
        <v>1285</v>
      </c>
    </row>
    <row r="1756" spans="2:12" x14ac:dyDescent="0.25">
      <c r="B1756" s="23" t="s">
        <v>1212</v>
      </c>
    </row>
    <row r="1758" spans="2:12" ht="36" x14ac:dyDescent="0.25">
      <c r="B1758" s="167" t="s">
        <v>1181</v>
      </c>
      <c r="C1758" s="168"/>
      <c r="D1758" s="90" t="s">
        <v>1276</v>
      </c>
      <c r="E1758" s="124" t="s">
        <v>1286</v>
      </c>
      <c r="F1758" s="22" t="s">
        <v>1287</v>
      </c>
    </row>
    <row r="1759" spans="2:12" x14ac:dyDescent="0.25">
      <c r="B1759" s="149" t="s">
        <v>1185</v>
      </c>
      <c r="C1759" s="150"/>
      <c r="D1759" s="31">
        <f t="shared" ref="D1759:D1764" si="166">SUMIFS($L$1708:$L$1748,$C$1708:$C$1748,$B1759)</f>
        <v>3480</v>
      </c>
      <c r="E1759" s="31">
        <f t="shared" ref="E1759:E1764" si="167">COUNTIFS($C$1708:$C$1748,$B1759)</f>
        <v>8</v>
      </c>
      <c r="F1759" s="108">
        <f t="shared" ref="F1759:F1764" si="168">+D1759/E1759</f>
        <v>435</v>
      </c>
    </row>
    <row r="1760" spans="2:12" x14ac:dyDescent="0.25">
      <c r="B1760" s="149" t="s">
        <v>1189</v>
      </c>
      <c r="C1760" s="150"/>
      <c r="D1760" s="31">
        <f t="shared" si="166"/>
        <v>2540</v>
      </c>
      <c r="E1760" s="31">
        <f t="shared" si="167"/>
        <v>4</v>
      </c>
      <c r="F1760" s="108">
        <f t="shared" si="168"/>
        <v>635</v>
      </c>
    </row>
    <row r="1761" spans="2:6" x14ac:dyDescent="0.25">
      <c r="B1761" s="149" t="s">
        <v>1193</v>
      </c>
      <c r="C1761" s="150"/>
      <c r="D1761" s="31">
        <f t="shared" si="166"/>
        <v>1850</v>
      </c>
      <c r="E1761" s="31">
        <f t="shared" si="167"/>
        <v>4</v>
      </c>
      <c r="F1761" s="108">
        <f t="shared" si="168"/>
        <v>462.5</v>
      </c>
    </row>
    <row r="1762" spans="2:6" x14ac:dyDescent="0.25">
      <c r="B1762" s="149" t="s">
        <v>1197</v>
      </c>
      <c r="C1762" s="150"/>
      <c r="D1762" s="31">
        <f t="shared" si="166"/>
        <v>3930</v>
      </c>
      <c r="E1762" s="31">
        <f t="shared" si="167"/>
        <v>8</v>
      </c>
      <c r="F1762" s="108">
        <f t="shared" si="168"/>
        <v>491.25</v>
      </c>
    </row>
    <row r="1763" spans="2:6" x14ac:dyDescent="0.25">
      <c r="B1763" s="149" t="s">
        <v>1198</v>
      </c>
      <c r="C1763" s="150"/>
      <c r="D1763" s="31">
        <f t="shared" si="166"/>
        <v>1820</v>
      </c>
      <c r="E1763" s="31">
        <f t="shared" si="167"/>
        <v>4</v>
      </c>
      <c r="F1763" s="108">
        <f t="shared" si="168"/>
        <v>455</v>
      </c>
    </row>
    <row r="1764" spans="2:6" x14ac:dyDescent="0.25">
      <c r="B1764" s="149" t="s">
        <v>1199</v>
      </c>
      <c r="C1764" s="150"/>
      <c r="D1764" s="31">
        <f t="shared" si="166"/>
        <v>5640</v>
      </c>
      <c r="E1764" s="31">
        <f t="shared" si="167"/>
        <v>13</v>
      </c>
      <c r="F1764" s="108">
        <f t="shared" si="168"/>
        <v>433.84615384615387</v>
      </c>
    </row>
    <row r="1765" spans="2:6" x14ac:dyDescent="0.25">
      <c r="D1765" s="110"/>
      <c r="E1765" s="110"/>
      <c r="F1765" s="143"/>
    </row>
    <row r="1766" spans="2:6" x14ac:dyDescent="0.25">
      <c r="C1766" s="6" t="s">
        <v>1213</v>
      </c>
      <c r="D1766" s="111">
        <f>SUM(D1759:D1765)</f>
        <v>19260</v>
      </c>
      <c r="E1766" s="111">
        <f>SUM(E1759:E1765)</f>
        <v>41</v>
      </c>
      <c r="F1766" s="109">
        <f>+D1766/E1766</f>
        <v>469.7560975609756</v>
      </c>
    </row>
    <row r="1768" spans="2:6" x14ac:dyDescent="0.25">
      <c r="B1768" s="23" t="s">
        <v>1225</v>
      </c>
    </row>
    <row r="1770" spans="2:6" ht="36" x14ac:dyDescent="0.25">
      <c r="B1770" s="167" t="s">
        <v>1217</v>
      </c>
      <c r="C1770" s="168"/>
      <c r="D1770" s="90" t="s">
        <v>1276</v>
      </c>
      <c r="E1770" s="90" t="s">
        <v>1286</v>
      </c>
      <c r="F1770" s="22" t="s">
        <v>1287</v>
      </c>
    </row>
    <row r="1771" spans="2:6" x14ac:dyDescent="0.25">
      <c r="B1771" s="171" t="s">
        <v>1218</v>
      </c>
      <c r="C1771" s="172"/>
      <c r="D1771" s="31">
        <f>SUMIFS($L$1708:$L$1748,$F$1708:$F$1748,$B1771)</f>
        <v>1400</v>
      </c>
      <c r="E1771" s="31">
        <f>COUNTIFS($F$1708:$F$1748,$B1771)</f>
        <v>3</v>
      </c>
      <c r="F1771" s="108">
        <f>+D1771/E1771</f>
        <v>466.66666666666669</v>
      </c>
    </row>
    <row r="1772" spans="2:6" x14ac:dyDescent="0.25">
      <c r="B1772" s="171" t="s">
        <v>1219</v>
      </c>
      <c r="C1772" s="172"/>
      <c r="D1772" s="31">
        <f t="shared" ref="D1772:D1780" si="169">SUMIFS($L$1708:$L$1748,$F$1708:$F$1748,$B1772)</f>
        <v>3190</v>
      </c>
      <c r="E1772" s="31">
        <f t="shared" ref="E1772:E1780" si="170">COUNTIFS($F$1708:$F$1748,$B1772)</f>
        <v>6</v>
      </c>
      <c r="F1772" s="108">
        <f t="shared" ref="F1772:F1779" si="171">+D1772/E1772</f>
        <v>531.66666666666663</v>
      </c>
    </row>
    <row r="1773" spans="2:6" x14ac:dyDescent="0.25">
      <c r="B1773" s="171" t="s">
        <v>980</v>
      </c>
      <c r="C1773" s="172"/>
      <c r="D1773" s="31">
        <f t="shared" si="169"/>
        <v>2630</v>
      </c>
      <c r="E1773" s="31">
        <f t="shared" si="170"/>
        <v>5</v>
      </c>
      <c r="F1773" s="108">
        <f t="shared" si="171"/>
        <v>526</v>
      </c>
    </row>
    <row r="1774" spans="2:6" x14ac:dyDescent="0.25">
      <c r="B1774" s="171" t="s">
        <v>1220</v>
      </c>
      <c r="C1774" s="172"/>
      <c r="D1774" s="31">
        <f t="shared" si="169"/>
        <v>3510</v>
      </c>
      <c r="E1774" s="31">
        <f t="shared" si="170"/>
        <v>5</v>
      </c>
      <c r="F1774" s="108">
        <f t="shared" si="171"/>
        <v>702</v>
      </c>
    </row>
    <row r="1775" spans="2:6" x14ac:dyDescent="0.25">
      <c r="B1775" s="171" t="s">
        <v>976</v>
      </c>
      <c r="C1775" s="172"/>
      <c r="D1775" s="31">
        <f t="shared" si="169"/>
        <v>1000</v>
      </c>
      <c r="E1775" s="31">
        <f t="shared" si="170"/>
        <v>3</v>
      </c>
      <c r="F1775" s="108">
        <f t="shared" si="171"/>
        <v>333.33333333333331</v>
      </c>
    </row>
    <row r="1776" spans="2:6" x14ac:dyDescent="0.25">
      <c r="B1776" s="171" t="s">
        <v>1221</v>
      </c>
      <c r="C1776" s="172"/>
      <c r="D1776" s="31">
        <f t="shared" si="169"/>
        <v>910</v>
      </c>
      <c r="E1776" s="31">
        <f t="shared" si="170"/>
        <v>3</v>
      </c>
      <c r="F1776" s="108">
        <f t="shared" si="171"/>
        <v>303.33333333333331</v>
      </c>
    </row>
    <row r="1777" spans="2:6" x14ac:dyDescent="0.25">
      <c r="B1777" s="171" t="s">
        <v>1222</v>
      </c>
      <c r="C1777" s="172"/>
      <c r="D1777" s="31">
        <f t="shared" si="169"/>
        <v>1060</v>
      </c>
      <c r="E1777" s="31">
        <f t="shared" si="170"/>
        <v>3</v>
      </c>
      <c r="F1777" s="108">
        <f t="shared" si="171"/>
        <v>353.33333333333331</v>
      </c>
    </row>
    <row r="1778" spans="2:6" x14ac:dyDescent="0.25">
      <c r="B1778" s="171" t="s">
        <v>1223</v>
      </c>
      <c r="C1778" s="172"/>
      <c r="D1778" s="31">
        <f t="shared" si="169"/>
        <v>1700</v>
      </c>
      <c r="E1778" s="31">
        <f t="shared" si="170"/>
        <v>5</v>
      </c>
      <c r="F1778" s="108">
        <f t="shared" si="171"/>
        <v>340</v>
      </c>
    </row>
    <row r="1779" spans="2:6" x14ac:dyDescent="0.25">
      <c r="B1779" s="171" t="s">
        <v>1224</v>
      </c>
      <c r="C1779" s="172"/>
      <c r="D1779" s="31">
        <f t="shared" si="169"/>
        <v>3300</v>
      </c>
      <c r="E1779" s="31">
        <f t="shared" si="170"/>
        <v>7</v>
      </c>
      <c r="F1779" s="108">
        <f t="shared" si="171"/>
        <v>471.42857142857144</v>
      </c>
    </row>
    <row r="1780" spans="2:6" x14ac:dyDescent="0.25">
      <c r="B1780" s="171" t="s">
        <v>1195</v>
      </c>
      <c r="C1780" s="172"/>
      <c r="D1780" s="31">
        <f t="shared" si="169"/>
        <v>560</v>
      </c>
      <c r="E1780" s="31">
        <f t="shared" si="170"/>
        <v>1</v>
      </c>
      <c r="F1780" s="108">
        <f>+D1780/E1780</f>
        <v>560</v>
      </c>
    </row>
    <row r="1781" spans="2:6" x14ac:dyDescent="0.25">
      <c r="F1781" s="145"/>
    </row>
    <row r="1782" spans="2:6" x14ac:dyDescent="0.25">
      <c r="C1782" s="6" t="s">
        <v>1213</v>
      </c>
      <c r="D1782" s="111">
        <f>SUM(D1771:D1781)</f>
        <v>19260</v>
      </c>
      <c r="E1782" s="111">
        <f>SUM(E1771:E1781)</f>
        <v>41</v>
      </c>
      <c r="F1782" s="109">
        <f>+D1782/E1782</f>
        <v>469.7560975609756</v>
      </c>
    </row>
    <row r="1784" spans="2:6" x14ac:dyDescent="0.25">
      <c r="B1784" s="23" t="s">
        <v>1279</v>
      </c>
    </row>
    <row r="1786" spans="2:6" ht="36" x14ac:dyDescent="0.25">
      <c r="B1786" s="167" t="s">
        <v>1214</v>
      </c>
      <c r="C1786" s="168"/>
      <c r="D1786" s="90" t="s">
        <v>1276</v>
      </c>
      <c r="E1786" s="90" t="s">
        <v>1286</v>
      </c>
      <c r="F1786" s="22" t="s">
        <v>1287</v>
      </c>
    </row>
    <row r="1787" spans="2:6" x14ac:dyDescent="0.25">
      <c r="B1787" s="179">
        <v>1000</v>
      </c>
      <c r="C1787" s="180"/>
      <c r="D1787" s="31">
        <f>SUMIFS($L$1708:$L$1748,$H$1708:$H$1748,$B1787)</f>
        <v>480</v>
      </c>
      <c r="E1787" s="31">
        <f>COUNTIFS($H$1708:$H$1748,$B1787)</f>
        <v>4</v>
      </c>
      <c r="F1787" s="108">
        <f>+D1787/E1787</f>
        <v>120</v>
      </c>
    </row>
    <row r="1788" spans="2:6" x14ac:dyDescent="0.25">
      <c r="B1788" s="179">
        <v>2000</v>
      </c>
      <c r="C1788" s="180"/>
      <c r="D1788" s="31">
        <f t="shared" ref="D1788:D1796" si="172">SUMIFS($L$1708:$L$1748,$H$1708:$H$1748,$B1788)</f>
        <v>900</v>
      </c>
      <c r="E1788" s="31">
        <f t="shared" ref="E1788:E1796" si="173">COUNTIFS($H$1708:$H$1748,$B1788)</f>
        <v>6</v>
      </c>
      <c r="F1788" s="108">
        <f t="shared" ref="F1788:F1795" si="174">+D1788/E1788</f>
        <v>150</v>
      </c>
    </row>
    <row r="1789" spans="2:6" x14ac:dyDescent="0.25">
      <c r="B1789" s="179">
        <v>3000</v>
      </c>
      <c r="C1789" s="180"/>
      <c r="D1789" s="31">
        <f t="shared" si="172"/>
        <v>1000</v>
      </c>
      <c r="E1789" s="31">
        <f t="shared" si="173"/>
        <v>4</v>
      </c>
      <c r="F1789" s="108">
        <f t="shared" si="174"/>
        <v>250</v>
      </c>
    </row>
    <row r="1790" spans="2:6" x14ac:dyDescent="0.25">
      <c r="B1790" s="179">
        <v>5000</v>
      </c>
      <c r="C1790" s="180"/>
      <c r="D1790" s="31">
        <f t="shared" si="172"/>
        <v>350</v>
      </c>
      <c r="E1790" s="31">
        <f t="shared" si="173"/>
        <v>1</v>
      </c>
      <c r="F1790" s="108">
        <f t="shared" si="174"/>
        <v>350</v>
      </c>
    </row>
    <row r="1791" spans="2:6" x14ac:dyDescent="0.25">
      <c r="B1791" s="179">
        <v>7000</v>
      </c>
      <c r="C1791" s="180"/>
      <c r="D1791" s="31">
        <f t="shared" si="172"/>
        <v>2660</v>
      </c>
      <c r="E1791" s="31">
        <f t="shared" si="173"/>
        <v>7</v>
      </c>
      <c r="F1791" s="108">
        <f t="shared" si="174"/>
        <v>380</v>
      </c>
    </row>
    <row r="1792" spans="2:6" x14ac:dyDescent="0.25">
      <c r="B1792" s="179">
        <v>10000</v>
      </c>
      <c r="C1792" s="180"/>
      <c r="D1792" s="31">
        <f t="shared" si="172"/>
        <v>2000</v>
      </c>
      <c r="E1792" s="31">
        <f t="shared" si="173"/>
        <v>4</v>
      </c>
      <c r="F1792" s="108">
        <f t="shared" si="174"/>
        <v>500</v>
      </c>
    </row>
    <row r="1793" spans="2:6" x14ac:dyDescent="0.25">
      <c r="B1793" s="179">
        <v>15000</v>
      </c>
      <c r="C1793" s="180"/>
      <c r="D1793" s="31">
        <f t="shared" si="172"/>
        <v>650</v>
      </c>
      <c r="E1793" s="31">
        <f t="shared" si="173"/>
        <v>1</v>
      </c>
      <c r="F1793" s="108">
        <f t="shared" si="174"/>
        <v>650</v>
      </c>
    </row>
    <row r="1794" spans="2:6" x14ac:dyDescent="0.25">
      <c r="B1794" s="179">
        <v>20000</v>
      </c>
      <c r="C1794" s="180"/>
      <c r="D1794" s="31">
        <f t="shared" si="172"/>
        <v>1800</v>
      </c>
      <c r="E1794" s="31">
        <f t="shared" si="173"/>
        <v>2</v>
      </c>
      <c r="F1794" s="108">
        <f t="shared" si="174"/>
        <v>900</v>
      </c>
    </row>
    <row r="1795" spans="2:6" x14ac:dyDescent="0.25">
      <c r="B1795" s="179">
        <v>30000</v>
      </c>
      <c r="C1795" s="180"/>
      <c r="D1795" s="31">
        <f t="shared" si="172"/>
        <v>5500</v>
      </c>
      <c r="E1795" s="31">
        <f t="shared" si="173"/>
        <v>5</v>
      </c>
      <c r="F1795" s="108">
        <f t="shared" si="174"/>
        <v>1100</v>
      </c>
    </row>
    <row r="1796" spans="2:6" x14ac:dyDescent="0.25">
      <c r="B1796" s="179">
        <v>8000</v>
      </c>
      <c r="C1796" s="180"/>
      <c r="D1796" s="31">
        <f t="shared" si="172"/>
        <v>3920</v>
      </c>
      <c r="E1796" s="31">
        <f t="shared" si="173"/>
        <v>7</v>
      </c>
      <c r="F1796" s="108">
        <f>+D1796/E1796</f>
        <v>560</v>
      </c>
    </row>
    <row r="1797" spans="2:6" x14ac:dyDescent="0.25">
      <c r="F1797" s="145"/>
    </row>
    <row r="1798" spans="2:6" x14ac:dyDescent="0.25">
      <c r="C1798" s="6" t="s">
        <v>1213</v>
      </c>
      <c r="D1798" s="111">
        <f>SUM(D1787:D1797)</f>
        <v>19260</v>
      </c>
      <c r="E1798" s="111">
        <f>SUM(E1787:E1797)</f>
        <v>41</v>
      </c>
      <c r="F1798" s="109">
        <f>+D1798/E1798</f>
        <v>469.7560975609756</v>
      </c>
    </row>
    <row r="1800" spans="2:6" x14ac:dyDescent="0.25">
      <c r="B1800" s="23" t="s">
        <v>1280</v>
      </c>
    </row>
    <row r="1802" spans="2:6" ht="36" x14ac:dyDescent="0.25">
      <c r="B1802" s="167" t="s">
        <v>940</v>
      </c>
      <c r="C1802" s="168"/>
      <c r="D1802" s="90" t="s">
        <v>1276</v>
      </c>
      <c r="E1802" s="90" t="s">
        <v>1286</v>
      </c>
      <c r="F1802" s="22" t="s">
        <v>1287</v>
      </c>
    </row>
    <row r="1803" spans="2:6" x14ac:dyDescent="0.25">
      <c r="B1803" s="112" t="s">
        <v>932</v>
      </c>
      <c r="C1803" s="113"/>
      <c r="D1803" s="31">
        <f t="shared" ref="D1803:D1808" si="175">SUMIFS($L$1708:$L$1748,$G$1708:$G$1748,$B1803)</f>
        <v>3160</v>
      </c>
      <c r="E1803" s="31">
        <f t="shared" ref="E1803:E1808" si="176">COUNTIFS($G$1708:$G$1748,$B1803)</f>
        <v>7</v>
      </c>
      <c r="F1803" s="108">
        <f t="shared" ref="F1803:F1808" si="177">+D1803/E1803</f>
        <v>451.42857142857144</v>
      </c>
    </row>
    <row r="1804" spans="2:6" x14ac:dyDescent="0.25">
      <c r="B1804" s="112" t="s">
        <v>933</v>
      </c>
      <c r="C1804" s="113"/>
      <c r="D1804" s="31">
        <f t="shared" si="175"/>
        <v>1110</v>
      </c>
      <c r="E1804" s="31">
        <f t="shared" si="176"/>
        <v>3</v>
      </c>
      <c r="F1804" s="108">
        <f t="shared" si="177"/>
        <v>370</v>
      </c>
    </row>
    <row r="1805" spans="2:6" x14ac:dyDescent="0.25">
      <c r="B1805" s="112" t="s">
        <v>934</v>
      </c>
      <c r="C1805" s="113"/>
      <c r="D1805" s="31">
        <f t="shared" si="175"/>
        <v>4720</v>
      </c>
      <c r="E1805" s="31">
        <f t="shared" si="176"/>
        <v>11</v>
      </c>
      <c r="F1805" s="108">
        <f t="shared" si="177"/>
        <v>429.09090909090907</v>
      </c>
    </row>
    <row r="1806" spans="2:6" x14ac:dyDescent="0.25">
      <c r="B1806" s="112" t="s">
        <v>935</v>
      </c>
      <c r="C1806" s="113"/>
      <c r="D1806" s="31">
        <f t="shared" si="175"/>
        <v>1630</v>
      </c>
      <c r="E1806" s="31">
        <f t="shared" si="176"/>
        <v>3</v>
      </c>
      <c r="F1806" s="108">
        <f t="shared" si="177"/>
        <v>543.33333333333337</v>
      </c>
    </row>
    <row r="1807" spans="2:6" x14ac:dyDescent="0.25">
      <c r="B1807" s="112" t="s">
        <v>936</v>
      </c>
      <c r="C1807" s="113"/>
      <c r="D1807" s="31">
        <f t="shared" si="175"/>
        <v>3030</v>
      </c>
      <c r="E1807" s="31">
        <f t="shared" si="176"/>
        <v>5</v>
      </c>
      <c r="F1807" s="108">
        <f t="shared" si="177"/>
        <v>606</v>
      </c>
    </row>
    <row r="1808" spans="2:6" x14ac:dyDescent="0.25">
      <c r="B1808" s="112" t="s">
        <v>937</v>
      </c>
      <c r="C1808" s="113"/>
      <c r="D1808" s="31">
        <f t="shared" si="175"/>
        <v>5610</v>
      </c>
      <c r="E1808" s="31">
        <f t="shared" si="176"/>
        <v>12</v>
      </c>
      <c r="F1808" s="108">
        <f t="shared" si="177"/>
        <v>467.5</v>
      </c>
    </row>
    <row r="1809" spans="2:12" x14ac:dyDescent="0.25">
      <c r="F1809" s="145"/>
    </row>
    <row r="1810" spans="2:12" x14ac:dyDescent="0.25">
      <c r="C1810" s="6" t="s">
        <v>1213</v>
      </c>
      <c r="D1810" s="111">
        <f>SUM(D1803:D1809)</f>
        <v>19260</v>
      </c>
      <c r="E1810" s="111">
        <f>SUM(E1803:E1809)</f>
        <v>41</v>
      </c>
      <c r="F1810" s="109">
        <f>+D1810/E1810</f>
        <v>469.7560975609756</v>
      </c>
    </row>
    <row r="1812" spans="2:12" x14ac:dyDescent="0.25">
      <c r="B1812" s="15" t="s">
        <v>1289</v>
      </c>
    </row>
    <row r="1813" spans="2:12" ht="12.75" thickBot="1" x14ac:dyDescent="0.3"/>
    <row r="1814" spans="2:12" x14ac:dyDescent="0.25">
      <c r="B1814" s="8"/>
      <c r="C1814" s="9"/>
      <c r="D1814" s="9"/>
      <c r="E1814" s="9"/>
      <c r="F1814" s="9"/>
      <c r="G1814" s="9"/>
      <c r="H1814" s="10"/>
    </row>
    <row r="1815" spans="2:12" ht="15.75" customHeight="1" thickBot="1" x14ac:dyDescent="0.3">
      <c r="B1815" s="160" t="s">
        <v>1290</v>
      </c>
      <c r="C1815" s="161"/>
      <c r="D1815" s="158" t="s">
        <v>1265</v>
      </c>
      <c r="E1815" s="158"/>
      <c r="F1815" s="158"/>
      <c r="G1815" s="158"/>
      <c r="H1815" s="154"/>
    </row>
    <row r="1816" spans="2:12" x14ac:dyDescent="0.25">
      <c r="B1816" s="160"/>
      <c r="C1816" s="161"/>
      <c r="D1816" s="157" t="s">
        <v>1291</v>
      </c>
      <c r="E1816" s="157"/>
      <c r="F1816" s="157"/>
      <c r="G1816" s="157"/>
      <c r="H1816" s="154"/>
    </row>
    <row r="1817" spans="2:12" ht="12.75" thickBot="1" x14ac:dyDescent="0.3">
      <c r="B1817" s="11"/>
      <c r="C1817" s="12"/>
      <c r="D1817" s="12"/>
      <c r="E1817" s="12"/>
      <c r="F1817" s="12"/>
      <c r="G1817" s="12"/>
      <c r="H1817" s="13"/>
    </row>
    <row r="1819" spans="2:12" x14ac:dyDescent="0.25">
      <c r="B1819" s="23" t="s">
        <v>1296</v>
      </c>
    </row>
    <row r="1821" spans="2:12" ht="36" x14ac:dyDescent="0.25">
      <c r="B1821" s="91" t="s">
        <v>1203</v>
      </c>
      <c r="C1821" s="167" t="s">
        <v>1181</v>
      </c>
      <c r="D1821" s="168"/>
      <c r="E1821" s="90" t="s">
        <v>984</v>
      </c>
      <c r="F1821" s="90" t="s">
        <v>961</v>
      </c>
      <c r="G1821" s="90" t="s">
        <v>1270</v>
      </c>
      <c r="H1821" s="90" t="s">
        <v>1205</v>
      </c>
      <c r="I1821" s="90" t="s">
        <v>1284</v>
      </c>
      <c r="J1821" s="90" t="s">
        <v>1206</v>
      </c>
      <c r="K1821" s="90" t="s">
        <v>1268</v>
      </c>
      <c r="L1821" s="22" t="s">
        <v>1269</v>
      </c>
    </row>
    <row r="1822" spans="2:12" x14ac:dyDescent="0.25">
      <c r="B1822" s="17">
        <v>30134</v>
      </c>
      <c r="C1822" s="51" t="s">
        <v>1197</v>
      </c>
      <c r="D1822" s="88"/>
      <c r="E1822" s="56">
        <v>43204</v>
      </c>
      <c r="F1822" s="93" t="s">
        <v>1224</v>
      </c>
      <c r="G1822" s="93" t="s">
        <v>934</v>
      </c>
      <c r="H1822" s="31">
        <v>2000</v>
      </c>
      <c r="I1822" s="31">
        <v>10</v>
      </c>
      <c r="J1822" s="31">
        <v>1140</v>
      </c>
      <c r="K1822" s="31">
        <v>86</v>
      </c>
      <c r="L1822" s="106">
        <v>150</v>
      </c>
    </row>
    <row r="1823" spans="2:12" x14ac:dyDescent="0.25">
      <c r="B1823" s="17">
        <v>30630</v>
      </c>
      <c r="C1823" s="51" t="s">
        <v>1193</v>
      </c>
      <c r="D1823" s="88"/>
      <c r="E1823" s="56">
        <v>43272</v>
      </c>
      <c r="F1823" s="93" t="s">
        <v>1218</v>
      </c>
      <c r="G1823" s="93" t="s">
        <v>937</v>
      </c>
      <c r="H1823" s="31">
        <v>2000</v>
      </c>
      <c r="I1823" s="31">
        <v>10</v>
      </c>
      <c r="J1823" s="31">
        <v>1520</v>
      </c>
      <c r="K1823" s="31">
        <v>97</v>
      </c>
      <c r="L1823" s="106">
        <v>150</v>
      </c>
    </row>
    <row r="1824" spans="2:12" x14ac:dyDescent="0.25">
      <c r="B1824" s="17">
        <v>30899</v>
      </c>
      <c r="C1824" s="51" t="s">
        <v>1189</v>
      </c>
      <c r="D1824" s="88"/>
      <c r="E1824" s="56">
        <v>43290</v>
      </c>
      <c r="F1824" s="93" t="s">
        <v>1195</v>
      </c>
      <c r="G1824" s="93" t="s">
        <v>937</v>
      </c>
      <c r="H1824" s="31">
        <v>5000</v>
      </c>
      <c r="I1824" s="31">
        <v>15</v>
      </c>
      <c r="J1824" s="31">
        <v>2750</v>
      </c>
      <c r="K1824" s="31">
        <v>58</v>
      </c>
      <c r="L1824" s="106">
        <v>350</v>
      </c>
    </row>
    <row r="1825" spans="2:12" x14ac:dyDescent="0.25">
      <c r="B1825" s="17">
        <v>30466</v>
      </c>
      <c r="C1825" s="51" t="s">
        <v>1189</v>
      </c>
      <c r="D1825" s="88"/>
      <c r="E1825" s="56">
        <v>43293</v>
      </c>
      <c r="F1825" s="93" t="s">
        <v>1195</v>
      </c>
      <c r="G1825" s="93" t="s">
        <v>936</v>
      </c>
      <c r="H1825" s="31">
        <v>2000</v>
      </c>
      <c r="I1825" s="31">
        <v>19</v>
      </c>
      <c r="J1825" s="31">
        <v>1100</v>
      </c>
      <c r="K1825" s="31">
        <v>93</v>
      </c>
      <c r="L1825" s="106">
        <v>150</v>
      </c>
    </row>
    <row r="1826" spans="2:12" x14ac:dyDescent="0.25">
      <c r="B1826" s="17">
        <v>30199</v>
      </c>
      <c r="C1826" s="51" t="s">
        <v>1185</v>
      </c>
      <c r="D1826" s="88"/>
      <c r="E1826" s="56">
        <v>43104</v>
      </c>
      <c r="F1826" s="93" t="s">
        <v>1218</v>
      </c>
      <c r="G1826" s="93" t="s">
        <v>935</v>
      </c>
      <c r="H1826" s="31">
        <v>5000</v>
      </c>
      <c r="I1826" s="31">
        <v>12</v>
      </c>
      <c r="J1826" s="31">
        <v>4800</v>
      </c>
      <c r="K1826" s="31">
        <v>85</v>
      </c>
      <c r="L1826" s="106">
        <v>350</v>
      </c>
    </row>
    <row r="1827" spans="2:12" x14ac:dyDescent="0.25">
      <c r="B1827" s="17">
        <v>30408</v>
      </c>
      <c r="C1827" s="51" t="s">
        <v>1185</v>
      </c>
      <c r="D1827" s="88"/>
      <c r="E1827" s="56">
        <v>43164</v>
      </c>
      <c r="F1827" s="93" t="s">
        <v>976</v>
      </c>
      <c r="G1827" s="93" t="s">
        <v>935</v>
      </c>
      <c r="H1827" s="31">
        <v>1000</v>
      </c>
      <c r="I1827" s="31">
        <v>18</v>
      </c>
      <c r="J1827" s="31">
        <v>990</v>
      </c>
      <c r="K1827" s="31">
        <v>55</v>
      </c>
      <c r="L1827" s="106">
        <v>120</v>
      </c>
    </row>
    <row r="1828" spans="2:12" x14ac:dyDescent="0.25">
      <c r="B1828" s="17">
        <v>30552</v>
      </c>
      <c r="C1828" s="51" t="s">
        <v>1193</v>
      </c>
      <c r="D1828" s="88"/>
      <c r="E1828" s="56">
        <v>43124</v>
      </c>
      <c r="F1828" s="93" t="s">
        <v>1223</v>
      </c>
      <c r="G1828" s="93" t="s">
        <v>932</v>
      </c>
      <c r="H1828" s="31">
        <v>7000</v>
      </c>
      <c r="I1828" s="31">
        <v>20</v>
      </c>
      <c r="J1828" s="31">
        <v>4550</v>
      </c>
      <c r="K1828" s="31">
        <v>83</v>
      </c>
      <c r="L1828" s="106">
        <v>380</v>
      </c>
    </row>
    <row r="1829" spans="2:12" x14ac:dyDescent="0.25">
      <c r="B1829" s="17">
        <v>30516</v>
      </c>
      <c r="C1829" s="51" t="s">
        <v>1198</v>
      </c>
      <c r="D1829" s="88"/>
      <c r="E1829" s="56">
        <v>43153</v>
      </c>
      <c r="F1829" s="93" t="s">
        <v>1195</v>
      </c>
      <c r="G1829" s="93" t="s">
        <v>936</v>
      </c>
      <c r="H1829" s="31">
        <v>10000</v>
      </c>
      <c r="I1829" s="31">
        <v>14</v>
      </c>
      <c r="J1829" s="31">
        <v>8200</v>
      </c>
      <c r="K1829" s="31">
        <v>100</v>
      </c>
      <c r="L1829" s="106">
        <v>500</v>
      </c>
    </row>
    <row r="1830" spans="2:12" x14ac:dyDescent="0.25">
      <c r="B1830" s="17">
        <v>30124</v>
      </c>
      <c r="C1830" s="51" t="s">
        <v>1198</v>
      </c>
      <c r="D1830" s="88"/>
      <c r="E1830" s="56">
        <v>43155</v>
      </c>
      <c r="F1830" s="93" t="s">
        <v>980</v>
      </c>
      <c r="G1830" s="93" t="s">
        <v>935</v>
      </c>
      <c r="H1830" s="31">
        <v>15000</v>
      </c>
      <c r="I1830" s="31">
        <v>14</v>
      </c>
      <c r="J1830" s="31">
        <v>8250</v>
      </c>
      <c r="K1830" s="31">
        <v>99</v>
      </c>
      <c r="L1830" s="106">
        <v>650</v>
      </c>
    </row>
    <row r="1831" spans="2:12" x14ac:dyDescent="0.25">
      <c r="B1831" s="17">
        <v>30237</v>
      </c>
      <c r="C1831" s="51" t="s">
        <v>1198</v>
      </c>
      <c r="D1831" s="88"/>
      <c r="E1831" s="56">
        <v>43202</v>
      </c>
      <c r="F1831" s="93" t="s">
        <v>1224</v>
      </c>
      <c r="G1831" s="93" t="s">
        <v>932</v>
      </c>
      <c r="H1831" s="31">
        <v>10000</v>
      </c>
      <c r="I1831" s="31">
        <v>19</v>
      </c>
      <c r="J1831" s="31">
        <v>5100</v>
      </c>
      <c r="K1831" s="31">
        <v>94</v>
      </c>
      <c r="L1831" s="106">
        <v>500</v>
      </c>
    </row>
    <row r="1832" spans="2:12" x14ac:dyDescent="0.25">
      <c r="B1832" s="17">
        <v>30493</v>
      </c>
      <c r="C1832" s="51" t="s">
        <v>1185</v>
      </c>
      <c r="D1832" s="88"/>
      <c r="E1832" s="56">
        <v>43207</v>
      </c>
      <c r="F1832" s="93" t="s">
        <v>1218</v>
      </c>
      <c r="G1832" s="93" t="s">
        <v>935</v>
      </c>
      <c r="H1832" s="31">
        <v>10000</v>
      </c>
      <c r="I1832" s="31">
        <v>19</v>
      </c>
      <c r="J1832" s="31">
        <v>9300</v>
      </c>
      <c r="K1832" s="31">
        <v>53</v>
      </c>
      <c r="L1832" s="106">
        <v>500</v>
      </c>
    </row>
    <row r="1833" spans="2:12" x14ac:dyDescent="0.25">
      <c r="B1833" s="17">
        <v>30516</v>
      </c>
      <c r="C1833" s="51" t="s">
        <v>1193</v>
      </c>
      <c r="D1833" s="88"/>
      <c r="E1833" s="56">
        <v>43130</v>
      </c>
      <c r="F1833" s="93" t="s">
        <v>1221</v>
      </c>
      <c r="G1833" s="93" t="s">
        <v>932</v>
      </c>
      <c r="H1833" s="31">
        <v>1000</v>
      </c>
      <c r="I1833" s="31">
        <v>17</v>
      </c>
      <c r="J1833" s="31">
        <v>920</v>
      </c>
      <c r="K1833" s="31">
        <v>91</v>
      </c>
      <c r="L1833" s="106">
        <v>120</v>
      </c>
    </row>
    <row r="1834" spans="2:12" x14ac:dyDescent="0.25">
      <c r="B1834" s="17">
        <v>30145</v>
      </c>
      <c r="C1834" s="51" t="s">
        <v>1193</v>
      </c>
      <c r="D1834" s="88"/>
      <c r="E1834" s="56">
        <v>43274</v>
      </c>
      <c r="F1834" s="93" t="s">
        <v>1222</v>
      </c>
      <c r="G1834" s="93" t="s">
        <v>934</v>
      </c>
      <c r="H1834" s="31">
        <v>5000</v>
      </c>
      <c r="I1834" s="31">
        <v>19</v>
      </c>
      <c r="J1834" s="31">
        <v>4000</v>
      </c>
      <c r="K1834" s="31">
        <v>73</v>
      </c>
      <c r="L1834" s="106">
        <v>350</v>
      </c>
    </row>
    <row r="1835" spans="2:12" x14ac:dyDescent="0.25">
      <c r="B1835" s="17">
        <v>30781</v>
      </c>
      <c r="C1835" s="51" t="s">
        <v>1189</v>
      </c>
      <c r="D1835" s="88"/>
      <c r="E1835" s="56">
        <v>43259</v>
      </c>
      <c r="F1835" s="93" t="s">
        <v>980</v>
      </c>
      <c r="G1835" s="93" t="s">
        <v>937</v>
      </c>
      <c r="H1835" s="31">
        <v>7000</v>
      </c>
      <c r="I1835" s="31">
        <v>18</v>
      </c>
      <c r="J1835" s="31">
        <v>5460</v>
      </c>
      <c r="K1835" s="31">
        <v>51</v>
      </c>
      <c r="L1835" s="106">
        <v>380</v>
      </c>
    </row>
    <row r="1836" spans="2:12" x14ac:dyDescent="0.25">
      <c r="B1836" s="17">
        <v>30831</v>
      </c>
      <c r="C1836" s="51" t="s">
        <v>1185</v>
      </c>
      <c r="D1836" s="88"/>
      <c r="E1836" s="56">
        <v>43294</v>
      </c>
      <c r="F1836" s="93" t="s">
        <v>976</v>
      </c>
      <c r="G1836" s="93" t="s">
        <v>934</v>
      </c>
      <c r="H1836" s="31">
        <v>7000</v>
      </c>
      <c r="I1836" s="31">
        <v>20</v>
      </c>
      <c r="J1836" s="31">
        <v>5600</v>
      </c>
      <c r="K1836" s="31">
        <v>60</v>
      </c>
      <c r="L1836" s="106">
        <v>380</v>
      </c>
    </row>
    <row r="1837" spans="2:12" x14ac:dyDescent="0.25">
      <c r="B1837" s="17">
        <v>30869</v>
      </c>
      <c r="C1837" s="51" t="s">
        <v>1198</v>
      </c>
      <c r="D1837" s="88"/>
      <c r="E1837" s="56">
        <v>43297</v>
      </c>
      <c r="F1837" s="93" t="s">
        <v>1224</v>
      </c>
      <c r="G1837" s="93" t="s">
        <v>932</v>
      </c>
      <c r="H1837" s="31">
        <v>15000</v>
      </c>
      <c r="I1837" s="31">
        <v>19</v>
      </c>
      <c r="J1837" s="31">
        <v>10500</v>
      </c>
      <c r="K1837" s="31">
        <v>75</v>
      </c>
      <c r="L1837" s="106">
        <v>650</v>
      </c>
    </row>
    <row r="1838" spans="2:12" x14ac:dyDescent="0.25">
      <c r="B1838" s="17">
        <v>30170</v>
      </c>
      <c r="C1838" s="51" t="s">
        <v>1197</v>
      </c>
      <c r="D1838" s="88"/>
      <c r="E1838" s="56">
        <v>43286</v>
      </c>
      <c r="F1838" s="93" t="s">
        <v>980</v>
      </c>
      <c r="G1838" s="93" t="s">
        <v>932</v>
      </c>
      <c r="H1838" s="31">
        <v>10000</v>
      </c>
      <c r="I1838" s="31">
        <v>20</v>
      </c>
      <c r="J1838" s="31">
        <v>10000</v>
      </c>
      <c r="K1838" s="31">
        <v>75</v>
      </c>
      <c r="L1838" s="106">
        <v>500</v>
      </c>
    </row>
    <row r="1839" spans="2:12" x14ac:dyDescent="0.25">
      <c r="B1839" s="17">
        <v>30031</v>
      </c>
      <c r="C1839" s="51" t="s">
        <v>1193</v>
      </c>
      <c r="D1839" s="88"/>
      <c r="E1839" s="56">
        <v>43299</v>
      </c>
      <c r="F1839" s="93" t="s">
        <v>1220</v>
      </c>
      <c r="G1839" s="93" t="s">
        <v>937</v>
      </c>
      <c r="H1839" s="31">
        <v>1000</v>
      </c>
      <c r="I1839" s="31">
        <v>18</v>
      </c>
      <c r="J1839" s="31">
        <v>660</v>
      </c>
      <c r="K1839" s="31">
        <v>75</v>
      </c>
      <c r="L1839" s="106">
        <v>120</v>
      </c>
    </row>
    <row r="1840" spans="2:12" x14ac:dyDescent="0.25">
      <c r="B1840" s="17">
        <v>30673</v>
      </c>
      <c r="C1840" s="51" t="s">
        <v>1198</v>
      </c>
      <c r="D1840" s="88"/>
      <c r="E1840" s="56">
        <v>43159</v>
      </c>
      <c r="F1840" s="93" t="s">
        <v>1221</v>
      </c>
      <c r="G1840" s="93" t="s">
        <v>937</v>
      </c>
      <c r="H1840" s="31">
        <v>15000</v>
      </c>
      <c r="I1840" s="31">
        <v>17</v>
      </c>
      <c r="J1840" s="31">
        <v>9600</v>
      </c>
      <c r="K1840" s="31">
        <v>85</v>
      </c>
      <c r="L1840" s="106">
        <v>650</v>
      </c>
    </row>
    <row r="1841" spans="2:12" x14ac:dyDescent="0.25">
      <c r="B1841" s="17">
        <v>30851</v>
      </c>
      <c r="C1841" s="51" t="s">
        <v>1197</v>
      </c>
      <c r="D1841" s="88"/>
      <c r="E1841" s="56">
        <v>43323</v>
      </c>
      <c r="F1841" s="93" t="s">
        <v>1220</v>
      </c>
      <c r="G1841" s="93" t="s">
        <v>937</v>
      </c>
      <c r="H1841" s="31">
        <v>1000</v>
      </c>
      <c r="I1841" s="31">
        <v>19</v>
      </c>
      <c r="J1841" s="31">
        <v>550</v>
      </c>
      <c r="K1841" s="31">
        <v>83</v>
      </c>
      <c r="L1841" s="106">
        <v>120</v>
      </c>
    </row>
    <row r="1842" spans="2:12" x14ac:dyDescent="0.25">
      <c r="B1842" s="17">
        <v>30549</v>
      </c>
      <c r="C1842" s="51" t="s">
        <v>1199</v>
      </c>
      <c r="D1842" s="88"/>
      <c r="E1842" s="56">
        <v>43243</v>
      </c>
      <c r="F1842" s="93" t="s">
        <v>1224</v>
      </c>
      <c r="G1842" s="93" t="s">
        <v>935</v>
      </c>
      <c r="H1842" s="31">
        <v>15000</v>
      </c>
      <c r="I1842" s="31">
        <v>18</v>
      </c>
      <c r="J1842" s="31">
        <v>14700</v>
      </c>
      <c r="K1842" s="31">
        <v>50</v>
      </c>
      <c r="L1842" s="106">
        <v>650</v>
      </c>
    </row>
    <row r="1843" spans="2:12" x14ac:dyDescent="0.25">
      <c r="B1843" s="17">
        <v>30764</v>
      </c>
      <c r="C1843" s="51" t="s">
        <v>1189</v>
      </c>
      <c r="D1843" s="88"/>
      <c r="E1843" s="56">
        <v>43305</v>
      </c>
      <c r="F1843" s="93" t="s">
        <v>1219</v>
      </c>
      <c r="G1843" s="93" t="s">
        <v>936</v>
      </c>
      <c r="H1843" s="31">
        <v>20000</v>
      </c>
      <c r="I1843" s="31">
        <v>14</v>
      </c>
      <c r="J1843" s="31">
        <v>17000</v>
      </c>
      <c r="K1843" s="31">
        <v>82</v>
      </c>
      <c r="L1843" s="106">
        <v>900</v>
      </c>
    </row>
    <row r="1844" spans="2:12" x14ac:dyDescent="0.25">
      <c r="B1844" s="17">
        <v>30261</v>
      </c>
      <c r="C1844" s="51" t="s">
        <v>1197</v>
      </c>
      <c r="D1844" s="88"/>
      <c r="E1844" s="56">
        <v>43138</v>
      </c>
      <c r="F1844" s="93" t="s">
        <v>1195</v>
      </c>
      <c r="G1844" s="93" t="s">
        <v>933</v>
      </c>
      <c r="H1844" s="31">
        <v>7000</v>
      </c>
      <c r="I1844" s="31">
        <v>17</v>
      </c>
      <c r="J1844" s="31">
        <v>4760</v>
      </c>
      <c r="K1844" s="31">
        <v>80</v>
      </c>
      <c r="L1844" s="106">
        <v>380</v>
      </c>
    </row>
    <row r="1845" spans="2:12" x14ac:dyDescent="0.25">
      <c r="B1845" s="17">
        <v>30504</v>
      </c>
      <c r="C1845" s="51" t="s">
        <v>1193</v>
      </c>
      <c r="D1845" s="88"/>
      <c r="E1845" s="56">
        <v>43246</v>
      </c>
      <c r="F1845" s="93" t="s">
        <v>1222</v>
      </c>
      <c r="G1845" s="93" t="s">
        <v>935</v>
      </c>
      <c r="H1845" s="31">
        <v>15000</v>
      </c>
      <c r="I1845" s="31">
        <v>20</v>
      </c>
      <c r="J1845" s="31">
        <v>8400</v>
      </c>
      <c r="K1845" s="31">
        <v>67</v>
      </c>
      <c r="L1845" s="106">
        <v>650</v>
      </c>
    </row>
    <row r="1846" spans="2:12" x14ac:dyDescent="0.25">
      <c r="B1846" s="17">
        <v>30602</v>
      </c>
      <c r="C1846" s="51" t="s">
        <v>1199</v>
      </c>
      <c r="D1846" s="88"/>
      <c r="E1846" s="56">
        <v>43222</v>
      </c>
      <c r="F1846" s="93" t="s">
        <v>1195</v>
      </c>
      <c r="G1846" s="93" t="s">
        <v>932</v>
      </c>
      <c r="H1846" s="31">
        <v>3000</v>
      </c>
      <c r="I1846" s="31">
        <v>17</v>
      </c>
      <c r="J1846" s="31">
        <v>2730</v>
      </c>
      <c r="K1846" s="31">
        <v>78</v>
      </c>
      <c r="L1846" s="106">
        <v>250</v>
      </c>
    </row>
    <row r="1847" spans="2:12" x14ac:dyDescent="0.25">
      <c r="B1847" s="17">
        <v>30703</v>
      </c>
      <c r="C1847" s="51" t="s">
        <v>1189</v>
      </c>
      <c r="D1847" s="88"/>
      <c r="E1847" s="56">
        <v>43191</v>
      </c>
      <c r="F1847" s="93" t="s">
        <v>1220</v>
      </c>
      <c r="G1847" s="93" t="s">
        <v>937</v>
      </c>
      <c r="H1847" s="31">
        <v>20000</v>
      </c>
      <c r="I1847" s="31">
        <v>16</v>
      </c>
      <c r="J1847" s="31">
        <v>14200</v>
      </c>
      <c r="K1847" s="31">
        <v>55</v>
      </c>
      <c r="L1847" s="106">
        <v>900</v>
      </c>
    </row>
    <row r="1848" spans="2:12" x14ac:dyDescent="0.25">
      <c r="B1848" s="17">
        <v>30636</v>
      </c>
      <c r="C1848" s="51" t="s">
        <v>1197</v>
      </c>
      <c r="D1848" s="88"/>
      <c r="E1848" s="56">
        <v>43128</v>
      </c>
      <c r="F1848" s="93" t="s">
        <v>980</v>
      </c>
      <c r="G1848" s="93" t="s">
        <v>932</v>
      </c>
      <c r="H1848" s="31">
        <v>20000</v>
      </c>
      <c r="I1848" s="31">
        <v>16</v>
      </c>
      <c r="J1848" s="31">
        <v>18600</v>
      </c>
      <c r="K1848" s="31">
        <v>52</v>
      </c>
      <c r="L1848" s="106">
        <v>900</v>
      </c>
    </row>
    <row r="1849" spans="2:12" x14ac:dyDescent="0.25">
      <c r="B1849" s="17">
        <v>30354</v>
      </c>
      <c r="C1849" s="51" t="s">
        <v>1197</v>
      </c>
      <c r="D1849" s="88"/>
      <c r="E1849" s="56">
        <v>43280</v>
      </c>
      <c r="F1849" s="93" t="s">
        <v>1218</v>
      </c>
      <c r="G1849" s="93" t="s">
        <v>935</v>
      </c>
      <c r="H1849" s="31">
        <v>15000</v>
      </c>
      <c r="I1849" s="31">
        <v>11</v>
      </c>
      <c r="J1849" s="31">
        <v>15000</v>
      </c>
      <c r="K1849" s="31">
        <v>52</v>
      </c>
      <c r="L1849" s="106">
        <v>650</v>
      </c>
    </row>
    <row r="1850" spans="2:12" x14ac:dyDescent="0.25">
      <c r="B1850" s="17">
        <v>30015</v>
      </c>
      <c r="C1850" s="51" t="s">
        <v>1193</v>
      </c>
      <c r="D1850" s="88"/>
      <c r="E1850" s="56">
        <v>43157</v>
      </c>
      <c r="F1850" s="93" t="s">
        <v>1221</v>
      </c>
      <c r="G1850" s="93" t="s">
        <v>935</v>
      </c>
      <c r="H1850" s="31">
        <v>30000</v>
      </c>
      <c r="I1850" s="31">
        <v>20</v>
      </c>
      <c r="J1850" s="31">
        <v>24600</v>
      </c>
      <c r="K1850" s="31">
        <v>97</v>
      </c>
      <c r="L1850" s="106">
        <v>1100</v>
      </c>
    </row>
    <row r="1851" spans="2:12" x14ac:dyDescent="0.25">
      <c r="B1851" s="17">
        <v>30088</v>
      </c>
      <c r="C1851" s="51" t="s">
        <v>1197</v>
      </c>
      <c r="D1851" s="88"/>
      <c r="E1851" s="56">
        <v>43264</v>
      </c>
      <c r="F1851" s="93" t="s">
        <v>976</v>
      </c>
      <c r="G1851" s="93" t="s">
        <v>933</v>
      </c>
      <c r="H1851" s="31">
        <v>1000</v>
      </c>
      <c r="I1851" s="31">
        <v>15</v>
      </c>
      <c r="J1851" s="31">
        <v>960</v>
      </c>
      <c r="K1851" s="31">
        <v>58</v>
      </c>
      <c r="L1851" s="106">
        <v>120</v>
      </c>
    </row>
    <row r="1852" spans="2:12" x14ac:dyDescent="0.25">
      <c r="B1852" s="17">
        <v>30028</v>
      </c>
      <c r="C1852" s="51" t="s">
        <v>1193</v>
      </c>
      <c r="D1852" s="88"/>
      <c r="E1852" s="56">
        <v>43328</v>
      </c>
      <c r="F1852" s="93" t="s">
        <v>1220</v>
      </c>
      <c r="G1852" s="93" t="s">
        <v>932</v>
      </c>
      <c r="H1852" s="31">
        <v>5000</v>
      </c>
      <c r="I1852" s="31">
        <v>17</v>
      </c>
      <c r="J1852" s="31">
        <v>3400</v>
      </c>
      <c r="K1852" s="31">
        <v>87</v>
      </c>
      <c r="L1852" s="106">
        <v>350</v>
      </c>
    </row>
    <row r="1853" spans="2:12" x14ac:dyDescent="0.25">
      <c r="B1853" s="17">
        <v>30709</v>
      </c>
      <c r="C1853" s="51" t="s">
        <v>1185</v>
      </c>
      <c r="D1853" s="88"/>
      <c r="E1853" s="56">
        <v>43181</v>
      </c>
      <c r="F1853" s="93" t="s">
        <v>1224</v>
      </c>
      <c r="G1853" s="93" t="s">
        <v>935</v>
      </c>
      <c r="H1853" s="31">
        <v>8000</v>
      </c>
      <c r="I1853" s="31">
        <v>18</v>
      </c>
      <c r="J1853" s="31">
        <v>4400</v>
      </c>
      <c r="K1853" s="31">
        <v>60</v>
      </c>
      <c r="L1853" s="106">
        <v>560</v>
      </c>
    </row>
    <row r="1854" spans="2:12" x14ac:dyDescent="0.25">
      <c r="B1854" s="17">
        <v>30796</v>
      </c>
      <c r="C1854" s="51" t="s">
        <v>1185</v>
      </c>
      <c r="D1854" s="88"/>
      <c r="E1854" s="56">
        <v>43164</v>
      </c>
      <c r="F1854" s="93" t="s">
        <v>1222</v>
      </c>
      <c r="G1854" s="93" t="s">
        <v>935</v>
      </c>
      <c r="H1854" s="31">
        <v>1000</v>
      </c>
      <c r="I1854" s="31">
        <v>16</v>
      </c>
      <c r="J1854" s="31">
        <v>980</v>
      </c>
      <c r="K1854" s="31">
        <v>61</v>
      </c>
      <c r="L1854" s="106">
        <v>120</v>
      </c>
    </row>
    <row r="1855" spans="2:12" x14ac:dyDescent="0.25">
      <c r="B1855" s="17">
        <v>30586</v>
      </c>
      <c r="C1855" s="51" t="s">
        <v>1199</v>
      </c>
      <c r="D1855" s="88"/>
      <c r="E1855" s="56">
        <v>43205</v>
      </c>
      <c r="F1855" s="93" t="s">
        <v>976</v>
      </c>
      <c r="G1855" s="93" t="s">
        <v>932</v>
      </c>
      <c r="H1855" s="31">
        <v>1000</v>
      </c>
      <c r="I1855" s="31">
        <v>14</v>
      </c>
      <c r="J1855" s="31">
        <v>710</v>
      </c>
      <c r="K1855" s="31">
        <v>97</v>
      </c>
      <c r="L1855" s="106">
        <v>120</v>
      </c>
    </row>
    <row r="1856" spans="2:12" x14ac:dyDescent="0.25">
      <c r="B1856" s="17">
        <v>30335</v>
      </c>
      <c r="C1856" s="51" t="s">
        <v>1189</v>
      </c>
      <c r="D1856" s="88"/>
      <c r="E1856" s="56">
        <v>43129</v>
      </c>
      <c r="F1856" s="93" t="s">
        <v>1218</v>
      </c>
      <c r="G1856" s="93" t="s">
        <v>932</v>
      </c>
      <c r="H1856" s="31">
        <v>15000</v>
      </c>
      <c r="I1856" s="31">
        <v>18</v>
      </c>
      <c r="J1856" s="31">
        <v>10050</v>
      </c>
      <c r="K1856" s="31">
        <v>99</v>
      </c>
      <c r="L1856" s="106">
        <v>650</v>
      </c>
    </row>
    <row r="1857" spans="2:12" x14ac:dyDescent="0.25">
      <c r="B1857" s="17">
        <v>30089</v>
      </c>
      <c r="C1857" s="51" t="s">
        <v>1197</v>
      </c>
      <c r="D1857" s="88"/>
      <c r="E1857" s="56">
        <v>43265</v>
      </c>
      <c r="F1857" s="93" t="s">
        <v>1222</v>
      </c>
      <c r="G1857" s="93" t="s">
        <v>936</v>
      </c>
      <c r="H1857" s="31">
        <v>5000</v>
      </c>
      <c r="I1857" s="31">
        <v>16</v>
      </c>
      <c r="J1857" s="31">
        <v>4850</v>
      </c>
      <c r="K1857" s="31">
        <v>74</v>
      </c>
      <c r="L1857" s="106">
        <v>350</v>
      </c>
    </row>
    <row r="1858" spans="2:12" x14ac:dyDescent="0.25">
      <c r="B1858" s="17">
        <v>30171</v>
      </c>
      <c r="C1858" s="51" t="s">
        <v>1199</v>
      </c>
      <c r="D1858" s="88"/>
      <c r="E1858" s="56">
        <v>43128</v>
      </c>
      <c r="F1858" s="93" t="s">
        <v>1219</v>
      </c>
      <c r="G1858" s="93" t="s">
        <v>932</v>
      </c>
      <c r="H1858" s="31">
        <v>15000</v>
      </c>
      <c r="I1858" s="31">
        <v>12</v>
      </c>
      <c r="J1858" s="31">
        <v>10950</v>
      </c>
      <c r="K1858" s="31">
        <v>61</v>
      </c>
      <c r="L1858" s="106">
        <v>650</v>
      </c>
    </row>
    <row r="1859" spans="2:12" x14ac:dyDescent="0.25">
      <c r="B1859" s="17">
        <v>30170</v>
      </c>
      <c r="C1859" s="51" t="s">
        <v>1199</v>
      </c>
      <c r="D1859" s="88"/>
      <c r="E1859" s="56">
        <v>43196</v>
      </c>
      <c r="F1859" s="93" t="s">
        <v>976</v>
      </c>
      <c r="G1859" s="93" t="s">
        <v>934</v>
      </c>
      <c r="H1859" s="31">
        <v>2000</v>
      </c>
      <c r="I1859" s="31">
        <v>14</v>
      </c>
      <c r="J1859" s="31">
        <v>1600</v>
      </c>
      <c r="K1859" s="31">
        <v>100</v>
      </c>
      <c r="L1859" s="106">
        <v>150</v>
      </c>
    </row>
    <row r="1860" spans="2:12" x14ac:dyDescent="0.25">
      <c r="B1860" s="17">
        <v>30161</v>
      </c>
      <c r="C1860" s="51" t="s">
        <v>1193</v>
      </c>
      <c r="D1860" s="88"/>
      <c r="E1860" s="56">
        <v>43169</v>
      </c>
      <c r="F1860" s="93" t="s">
        <v>976</v>
      </c>
      <c r="G1860" s="93" t="s">
        <v>932</v>
      </c>
      <c r="H1860" s="31">
        <v>5000</v>
      </c>
      <c r="I1860" s="31">
        <v>18</v>
      </c>
      <c r="J1860" s="31">
        <v>2800</v>
      </c>
      <c r="K1860" s="31">
        <v>66</v>
      </c>
      <c r="L1860" s="106">
        <v>350</v>
      </c>
    </row>
    <row r="1861" spans="2:12" x14ac:dyDescent="0.25">
      <c r="B1861" s="17">
        <v>30820</v>
      </c>
      <c r="C1861" s="51" t="s">
        <v>1198</v>
      </c>
      <c r="D1861" s="88"/>
      <c r="E1861" s="56">
        <v>43312</v>
      </c>
      <c r="F1861" s="93" t="s">
        <v>1224</v>
      </c>
      <c r="G1861" s="93" t="s">
        <v>936</v>
      </c>
      <c r="H1861" s="31">
        <v>20000</v>
      </c>
      <c r="I1861" s="31">
        <v>17</v>
      </c>
      <c r="J1861" s="31">
        <v>15400</v>
      </c>
      <c r="K1861" s="31">
        <v>70</v>
      </c>
      <c r="L1861" s="106">
        <v>900</v>
      </c>
    </row>
    <row r="1862" spans="2:12" x14ac:dyDescent="0.25">
      <c r="B1862" s="17">
        <v>30742</v>
      </c>
      <c r="C1862" s="51" t="s">
        <v>1193</v>
      </c>
      <c r="D1862" s="88"/>
      <c r="E1862" s="56">
        <v>43277</v>
      </c>
      <c r="F1862" s="93" t="s">
        <v>976</v>
      </c>
      <c r="G1862" s="93" t="s">
        <v>935</v>
      </c>
      <c r="H1862" s="31">
        <v>30000</v>
      </c>
      <c r="I1862" s="31">
        <v>10</v>
      </c>
      <c r="J1862" s="31">
        <v>27600</v>
      </c>
      <c r="K1862" s="31">
        <v>61</v>
      </c>
      <c r="L1862" s="106">
        <v>1100</v>
      </c>
    </row>
    <row r="1863" spans="2:12" ht="12.75" thickBot="1" x14ac:dyDescent="0.3"/>
    <row r="1864" spans="2:12" s="6" customFormat="1" ht="12.75" thickBot="1" x14ac:dyDescent="0.3">
      <c r="B1864" s="6" t="s">
        <v>1265</v>
      </c>
      <c r="F1864" s="116">
        <f>SUM(L1822:L1862)</f>
        <v>18870</v>
      </c>
    </row>
    <row r="1865" spans="2:12" ht="6" customHeight="1" thickBot="1" x14ac:dyDescent="0.3"/>
    <row r="1866" spans="2:12" s="6" customFormat="1" ht="12.75" thickBot="1" x14ac:dyDescent="0.3">
      <c r="B1866" s="6" t="s">
        <v>1292</v>
      </c>
      <c r="F1866" s="146">
        <f>SUM(J1822:J1862)</f>
        <v>298680</v>
      </c>
    </row>
    <row r="1867" spans="2:12" ht="6" customHeight="1" thickBot="1" x14ac:dyDescent="0.3"/>
    <row r="1868" spans="2:12" ht="12.75" thickBot="1" x14ac:dyDescent="0.3">
      <c r="B1868" s="6" t="s">
        <v>1293</v>
      </c>
      <c r="F1868" s="115">
        <f>F1864/F1866</f>
        <v>6.3177983125753318E-2</v>
      </c>
      <c r="G1868" s="5" t="s">
        <v>2683</v>
      </c>
    </row>
    <row r="1870" spans="2:12" x14ac:dyDescent="0.25">
      <c r="B1870" s="23" t="s">
        <v>1212</v>
      </c>
    </row>
    <row r="1872" spans="2:12" ht="36" x14ac:dyDescent="0.25">
      <c r="B1872" s="167" t="s">
        <v>1181</v>
      </c>
      <c r="C1872" s="168"/>
      <c r="D1872" s="90" t="s">
        <v>1276</v>
      </c>
      <c r="E1872" s="90" t="s">
        <v>1294</v>
      </c>
      <c r="F1872" s="22" t="s">
        <v>1295</v>
      </c>
    </row>
    <row r="1873" spans="2:6" x14ac:dyDescent="0.25">
      <c r="B1873" s="149" t="s">
        <v>1185</v>
      </c>
      <c r="C1873" s="150"/>
      <c r="D1873" s="31">
        <f t="shared" ref="D1873:D1878" si="178">SUMIFS($L$1822:$L$1862,$C$1822:$C$1862,$B1873)</f>
        <v>2030</v>
      </c>
      <c r="E1873" s="31">
        <f t="shared" ref="E1873:E1878" si="179">SUMIFS($J$1822:$J$1862,$C$1822:$C$1862,$B1873)</f>
        <v>26070</v>
      </c>
      <c r="F1873" s="108">
        <f t="shared" ref="F1873:F1878" si="180">+D1873/E1873</f>
        <v>7.7867280398925973E-2</v>
      </c>
    </row>
    <row r="1874" spans="2:6" x14ac:dyDescent="0.25">
      <c r="B1874" s="149" t="s">
        <v>1189</v>
      </c>
      <c r="C1874" s="150"/>
      <c r="D1874" s="31">
        <f t="shared" si="178"/>
        <v>3330</v>
      </c>
      <c r="E1874" s="31">
        <f t="shared" si="179"/>
        <v>50560</v>
      </c>
      <c r="F1874" s="108">
        <f t="shared" si="180"/>
        <v>6.5862341772151903E-2</v>
      </c>
    </row>
    <row r="1875" spans="2:6" x14ac:dyDescent="0.25">
      <c r="B1875" s="149" t="s">
        <v>1193</v>
      </c>
      <c r="C1875" s="150"/>
      <c r="D1875" s="31">
        <f t="shared" si="178"/>
        <v>4670</v>
      </c>
      <c r="E1875" s="31">
        <f t="shared" si="179"/>
        <v>78450</v>
      </c>
      <c r="F1875" s="108">
        <f t="shared" si="180"/>
        <v>5.9528362014021667E-2</v>
      </c>
    </row>
    <row r="1876" spans="2:6" x14ac:dyDescent="0.25">
      <c r="B1876" s="149" t="s">
        <v>1197</v>
      </c>
      <c r="C1876" s="150"/>
      <c r="D1876" s="31">
        <f t="shared" si="178"/>
        <v>3170</v>
      </c>
      <c r="E1876" s="31">
        <f t="shared" si="179"/>
        <v>55860</v>
      </c>
      <c r="F1876" s="108">
        <f t="shared" si="180"/>
        <v>5.6749015395631937E-2</v>
      </c>
    </row>
    <row r="1877" spans="2:6" x14ac:dyDescent="0.25">
      <c r="B1877" s="149" t="s">
        <v>1198</v>
      </c>
      <c r="C1877" s="150"/>
      <c r="D1877" s="31">
        <f t="shared" si="178"/>
        <v>3850</v>
      </c>
      <c r="E1877" s="31">
        <f t="shared" si="179"/>
        <v>57050</v>
      </c>
      <c r="F1877" s="108">
        <f t="shared" si="180"/>
        <v>6.7484662576687116E-2</v>
      </c>
    </row>
    <row r="1878" spans="2:6" x14ac:dyDescent="0.25">
      <c r="B1878" s="149" t="s">
        <v>1199</v>
      </c>
      <c r="C1878" s="150"/>
      <c r="D1878" s="31">
        <f t="shared" si="178"/>
        <v>1820</v>
      </c>
      <c r="E1878" s="31">
        <f t="shared" si="179"/>
        <v>30690</v>
      </c>
      <c r="F1878" s="108">
        <f t="shared" si="180"/>
        <v>5.9302704463994785E-2</v>
      </c>
    </row>
    <row r="1879" spans="2:6" x14ac:dyDescent="0.25">
      <c r="D1879" s="110"/>
      <c r="E1879" s="110"/>
      <c r="F1879" s="143"/>
    </row>
    <row r="1880" spans="2:6" x14ac:dyDescent="0.25">
      <c r="C1880" s="6" t="s">
        <v>1213</v>
      </c>
      <c r="D1880" s="111">
        <f>SUM(D1873:D1879)</f>
        <v>18870</v>
      </c>
      <c r="E1880" s="111">
        <f>SUM(E1873:E1879)</f>
        <v>298680</v>
      </c>
      <c r="F1880" s="109">
        <f>+D1880/E1880</f>
        <v>6.3177983125753318E-2</v>
      </c>
    </row>
    <row r="1882" spans="2:6" x14ac:dyDescent="0.25">
      <c r="B1882" s="23" t="s">
        <v>1225</v>
      </c>
    </row>
    <row r="1884" spans="2:6" ht="36" x14ac:dyDescent="0.25">
      <c r="B1884" s="167" t="s">
        <v>1217</v>
      </c>
      <c r="C1884" s="168"/>
      <c r="D1884" s="90" t="s">
        <v>1276</v>
      </c>
      <c r="E1884" s="90" t="s">
        <v>1294</v>
      </c>
      <c r="F1884" s="22" t="s">
        <v>1295</v>
      </c>
    </row>
    <row r="1885" spans="2:6" x14ac:dyDescent="0.25">
      <c r="B1885" s="171" t="s">
        <v>1218</v>
      </c>
      <c r="C1885" s="172"/>
      <c r="D1885" s="31">
        <f>SUMIFS($L$1822:$L$1862,$F$1822:$F$1862,$B1885)</f>
        <v>2300</v>
      </c>
      <c r="E1885" s="31">
        <f>SUMIFS($J$1822:$J$1862,$F$1822:$F$1862,$B1885)</f>
        <v>40670</v>
      </c>
      <c r="F1885" s="108">
        <f>+D1885/E1885</f>
        <v>5.6552741578559135E-2</v>
      </c>
    </row>
    <row r="1886" spans="2:6" x14ac:dyDescent="0.25">
      <c r="B1886" s="171" t="s">
        <v>1219</v>
      </c>
      <c r="C1886" s="172"/>
      <c r="D1886" s="31">
        <f t="shared" ref="D1886:D1894" si="181">SUMIFS($L$1822:$L$1862,$F$1822:$F$1862,$B1886)</f>
        <v>1550</v>
      </c>
      <c r="E1886" s="31">
        <f t="shared" ref="E1886:E1894" si="182">SUMIFS($J$1822:$J$1862,$F$1822:$F$1862,$B1886)</f>
        <v>27950</v>
      </c>
      <c r="F1886" s="108">
        <f t="shared" ref="F1886:F1893" si="183">+D1886/E1886</f>
        <v>5.5456171735241505E-2</v>
      </c>
    </row>
    <row r="1887" spans="2:6" x14ac:dyDescent="0.25">
      <c r="B1887" s="171" t="s">
        <v>980</v>
      </c>
      <c r="C1887" s="172"/>
      <c r="D1887" s="31">
        <f t="shared" si="181"/>
        <v>2430</v>
      </c>
      <c r="E1887" s="31">
        <f t="shared" si="182"/>
        <v>42310</v>
      </c>
      <c r="F1887" s="108">
        <f t="shared" si="183"/>
        <v>5.7433230914677384E-2</v>
      </c>
    </row>
    <row r="1888" spans="2:6" x14ac:dyDescent="0.25">
      <c r="B1888" s="171" t="s">
        <v>1220</v>
      </c>
      <c r="C1888" s="172"/>
      <c r="D1888" s="31">
        <f t="shared" si="181"/>
        <v>1490</v>
      </c>
      <c r="E1888" s="31">
        <f t="shared" si="182"/>
        <v>18810</v>
      </c>
      <c r="F1888" s="108">
        <f t="shared" si="183"/>
        <v>7.9213184476342374E-2</v>
      </c>
    </row>
    <row r="1889" spans="2:6" x14ac:dyDescent="0.25">
      <c r="B1889" s="171" t="s">
        <v>976</v>
      </c>
      <c r="C1889" s="172"/>
      <c r="D1889" s="31">
        <f t="shared" si="181"/>
        <v>2340</v>
      </c>
      <c r="E1889" s="31">
        <f t="shared" si="182"/>
        <v>40260</v>
      </c>
      <c r="F1889" s="108">
        <f t="shared" si="183"/>
        <v>5.8122205663189271E-2</v>
      </c>
    </row>
    <row r="1890" spans="2:6" x14ac:dyDescent="0.25">
      <c r="B1890" s="171" t="s">
        <v>1221</v>
      </c>
      <c r="C1890" s="172"/>
      <c r="D1890" s="31">
        <f t="shared" si="181"/>
        <v>1870</v>
      </c>
      <c r="E1890" s="31">
        <f t="shared" si="182"/>
        <v>35120</v>
      </c>
      <c r="F1890" s="108">
        <f t="shared" si="183"/>
        <v>5.324601366742597E-2</v>
      </c>
    </row>
    <row r="1891" spans="2:6" x14ac:dyDescent="0.25">
      <c r="B1891" s="171" t="s">
        <v>1222</v>
      </c>
      <c r="C1891" s="172"/>
      <c r="D1891" s="31">
        <f t="shared" si="181"/>
        <v>1470</v>
      </c>
      <c r="E1891" s="31">
        <f t="shared" si="182"/>
        <v>18230</v>
      </c>
      <c r="F1891" s="108">
        <f t="shared" si="183"/>
        <v>8.0636313768513435E-2</v>
      </c>
    </row>
    <row r="1892" spans="2:6" x14ac:dyDescent="0.25">
      <c r="B1892" s="171" t="s">
        <v>1223</v>
      </c>
      <c r="C1892" s="172"/>
      <c r="D1892" s="31">
        <f t="shared" si="181"/>
        <v>380</v>
      </c>
      <c r="E1892" s="31">
        <f t="shared" si="182"/>
        <v>4550</v>
      </c>
      <c r="F1892" s="108">
        <f t="shared" si="183"/>
        <v>8.3516483516483511E-2</v>
      </c>
    </row>
    <row r="1893" spans="2:6" x14ac:dyDescent="0.25">
      <c r="B1893" s="171" t="s">
        <v>1224</v>
      </c>
      <c r="C1893" s="172"/>
      <c r="D1893" s="31">
        <f t="shared" si="181"/>
        <v>3410</v>
      </c>
      <c r="E1893" s="31">
        <f t="shared" si="182"/>
        <v>51240</v>
      </c>
      <c r="F1893" s="108">
        <f t="shared" si="183"/>
        <v>6.6549570647931308E-2</v>
      </c>
    </row>
    <row r="1894" spans="2:6" x14ac:dyDescent="0.25">
      <c r="B1894" s="171" t="s">
        <v>1195</v>
      </c>
      <c r="C1894" s="172"/>
      <c r="D1894" s="31">
        <f t="shared" si="181"/>
        <v>1630</v>
      </c>
      <c r="E1894" s="31">
        <f t="shared" si="182"/>
        <v>19540</v>
      </c>
      <c r="F1894" s="108">
        <f>+D1894/E1894</f>
        <v>8.3418628454452401E-2</v>
      </c>
    </row>
    <row r="1895" spans="2:6" x14ac:dyDescent="0.25">
      <c r="F1895" s="145"/>
    </row>
    <row r="1896" spans="2:6" x14ac:dyDescent="0.25">
      <c r="C1896" s="6" t="s">
        <v>1213</v>
      </c>
      <c r="D1896" s="111">
        <f>SUM(D1885:D1895)</f>
        <v>18870</v>
      </c>
      <c r="E1896" s="111">
        <f>SUM(E1885:E1895)</f>
        <v>298680</v>
      </c>
      <c r="F1896" s="109">
        <f>+D1896/E1896</f>
        <v>6.3177983125753318E-2</v>
      </c>
    </row>
    <row r="1898" spans="2:6" x14ac:dyDescent="0.25">
      <c r="B1898" s="23" t="s">
        <v>1279</v>
      </c>
    </row>
    <row r="1900" spans="2:6" ht="36" x14ac:dyDescent="0.25">
      <c r="B1900" s="167" t="s">
        <v>1214</v>
      </c>
      <c r="C1900" s="168"/>
      <c r="D1900" s="90" t="s">
        <v>1276</v>
      </c>
      <c r="E1900" s="90" t="s">
        <v>1294</v>
      </c>
      <c r="F1900" s="22" t="s">
        <v>1295</v>
      </c>
    </row>
    <row r="1901" spans="2:6" x14ac:dyDescent="0.25">
      <c r="B1901" s="179">
        <v>1000</v>
      </c>
      <c r="C1901" s="180"/>
      <c r="D1901" s="31">
        <f>SUMIFS($L$1822:$L$1862,$H$1822:$H$1862,$B1901)</f>
        <v>840</v>
      </c>
      <c r="E1901" s="31">
        <f>SUMIFS($J$1822:$J$1862,$H$1822:$H$1862,$B1901)</f>
        <v>5770</v>
      </c>
      <c r="F1901" s="108">
        <f>+D1901/E1901</f>
        <v>0.14558058925476602</v>
      </c>
    </row>
    <row r="1902" spans="2:6" x14ac:dyDescent="0.25">
      <c r="B1902" s="179">
        <v>2000</v>
      </c>
      <c r="C1902" s="180"/>
      <c r="D1902" s="31">
        <f t="shared" ref="D1902:D1910" si="184">SUMIFS($L$1822:$L$1862,$H$1822:$H$1862,$B1902)</f>
        <v>600</v>
      </c>
      <c r="E1902" s="31">
        <f t="shared" ref="E1902:E1910" si="185">SUMIFS($J$1822:$J$1862,$H$1822:$H$1862,$B1902)</f>
        <v>5360</v>
      </c>
      <c r="F1902" s="108">
        <f t="shared" ref="F1902:F1909" si="186">+D1902/E1902</f>
        <v>0.11194029850746269</v>
      </c>
    </row>
    <row r="1903" spans="2:6" x14ac:dyDescent="0.25">
      <c r="B1903" s="179">
        <v>3000</v>
      </c>
      <c r="C1903" s="180"/>
      <c r="D1903" s="31">
        <f t="shared" si="184"/>
        <v>250</v>
      </c>
      <c r="E1903" s="31">
        <f t="shared" si="185"/>
        <v>2730</v>
      </c>
      <c r="F1903" s="108">
        <f t="shared" si="186"/>
        <v>9.1575091575091569E-2</v>
      </c>
    </row>
    <row r="1904" spans="2:6" x14ac:dyDescent="0.25">
      <c r="B1904" s="179">
        <v>5000</v>
      </c>
      <c r="C1904" s="180"/>
      <c r="D1904" s="31">
        <f t="shared" si="184"/>
        <v>2100</v>
      </c>
      <c r="E1904" s="31">
        <f t="shared" si="185"/>
        <v>22600</v>
      </c>
      <c r="F1904" s="108">
        <f t="shared" si="186"/>
        <v>9.2920353982300891E-2</v>
      </c>
    </row>
    <row r="1905" spans="2:6" x14ac:dyDescent="0.25">
      <c r="B1905" s="179">
        <v>7000</v>
      </c>
      <c r="C1905" s="180"/>
      <c r="D1905" s="31">
        <f t="shared" si="184"/>
        <v>1520</v>
      </c>
      <c r="E1905" s="31">
        <f t="shared" si="185"/>
        <v>20370</v>
      </c>
      <c r="F1905" s="108">
        <f t="shared" si="186"/>
        <v>7.4619538537064309E-2</v>
      </c>
    </row>
    <row r="1906" spans="2:6" x14ac:dyDescent="0.25">
      <c r="B1906" s="179">
        <v>10000</v>
      </c>
      <c r="C1906" s="180"/>
      <c r="D1906" s="31">
        <f t="shared" si="184"/>
        <v>2000</v>
      </c>
      <c r="E1906" s="31">
        <f t="shared" si="185"/>
        <v>32600</v>
      </c>
      <c r="F1906" s="108">
        <f t="shared" si="186"/>
        <v>6.1349693251533742E-2</v>
      </c>
    </row>
    <row r="1907" spans="2:6" x14ac:dyDescent="0.25">
      <c r="B1907" s="179">
        <v>15000</v>
      </c>
      <c r="C1907" s="180"/>
      <c r="D1907" s="31">
        <f t="shared" si="184"/>
        <v>5200</v>
      </c>
      <c r="E1907" s="31">
        <f t="shared" si="185"/>
        <v>87450</v>
      </c>
      <c r="F1907" s="108">
        <f t="shared" si="186"/>
        <v>5.9462550028587767E-2</v>
      </c>
    </row>
    <row r="1908" spans="2:6" x14ac:dyDescent="0.25">
      <c r="B1908" s="179">
        <v>20000</v>
      </c>
      <c r="C1908" s="180"/>
      <c r="D1908" s="31">
        <f t="shared" si="184"/>
        <v>3600</v>
      </c>
      <c r="E1908" s="31">
        <f t="shared" si="185"/>
        <v>65200</v>
      </c>
      <c r="F1908" s="108">
        <f t="shared" si="186"/>
        <v>5.5214723926380369E-2</v>
      </c>
    </row>
    <row r="1909" spans="2:6" x14ac:dyDescent="0.25">
      <c r="B1909" s="179">
        <v>30000</v>
      </c>
      <c r="C1909" s="180"/>
      <c r="D1909" s="31">
        <f t="shared" si="184"/>
        <v>2200</v>
      </c>
      <c r="E1909" s="31">
        <f t="shared" si="185"/>
        <v>52200</v>
      </c>
      <c r="F1909" s="108">
        <f t="shared" si="186"/>
        <v>4.2145593869731802E-2</v>
      </c>
    </row>
    <row r="1910" spans="2:6" x14ac:dyDescent="0.25">
      <c r="B1910" s="179">
        <v>8000</v>
      </c>
      <c r="C1910" s="180"/>
      <c r="D1910" s="31">
        <f t="shared" si="184"/>
        <v>560</v>
      </c>
      <c r="E1910" s="31">
        <f t="shared" si="185"/>
        <v>4400</v>
      </c>
      <c r="F1910" s="108">
        <f>+D1910/E1910</f>
        <v>0.12727272727272726</v>
      </c>
    </row>
    <row r="1911" spans="2:6" x14ac:dyDescent="0.25">
      <c r="F1911" s="145"/>
    </row>
    <row r="1912" spans="2:6" x14ac:dyDescent="0.25">
      <c r="C1912" s="6" t="s">
        <v>1213</v>
      </c>
      <c r="D1912" s="111">
        <f>SUM(D1901:D1911)</f>
        <v>18870</v>
      </c>
      <c r="E1912" s="111">
        <f>SUM(E1901:E1911)</f>
        <v>298680</v>
      </c>
      <c r="F1912" s="109">
        <f>+D1912/E1912</f>
        <v>6.3177983125753318E-2</v>
      </c>
    </row>
    <row r="1914" spans="2:6" x14ac:dyDescent="0.25">
      <c r="B1914" s="23" t="s">
        <v>1280</v>
      </c>
    </row>
    <row r="1916" spans="2:6" ht="36" x14ac:dyDescent="0.25">
      <c r="B1916" s="167" t="s">
        <v>940</v>
      </c>
      <c r="C1916" s="168"/>
      <c r="D1916" s="90" t="s">
        <v>1276</v>
      </c>
      <c r="E1916" s="90" t="s">
        <v>1294</v>
      </c>
      <c r="F1916" s="22" t="s">
        <v>1295</v>
      </c>
    </row>
    <row r="1917" spans="2:6" x14ac:dyDescent="0.25">
      <c r="B1917" s="112" t="s">
        <v>932</v>
      </c>
      <c r="C1917" s="113"/>
      <c r="D1917" s="31">
        <f t="shared" ref="D1917:D1922" si="187">SUMIFS($L$1822:$L$1862,$G$1822:$G$1862,$B1917)</f>
        <v>5420</v>
      </c>
      <c r="E1917" s="31">
        <f t="shared" ref="E1917:E1922" si="188">SUMIFS($J$1822:$J$1862,$G$1822:$G$1862,$B1917)</f>
        <v>80310</v>
      </c>
      <c r="F1917" s="108">
        <f t="shared" ref="F1917:F1922" si="189">+D1917/E1917</f>
        <v>6.7488482131739511E-2</v>
      </c>
    </row>
    <row r="1918" spans="2:6" x14ac:dyDescent="0.25">
      <c r="B1918" s="112" t="s">
        <v>933</v>
      </c>
      <c r="C1918" s="113"/>
      <c r="D1918" s="31">
        <f t="shared" si="187"/>
        <v>500</v>
      </c>
      <c r="E1918" s="31">
        <f t="shared" si="188"/>
        <v>5720</v>
      </c>
      <c r="F1918" s="108">
        <f t="shared" si="189"/>
        <v>8.7412587412587409E-2</v>
      </c>
    </row>
    <row r="1919" spans="2:6" x14ac:dyDescent="0.25">
      <c r="B1919" s="112" t="s">
        <v>934</v>
      </c>
      <c r="C1919" s="113"/>
      <c r="D1919" s="31">
        <f t="shared" si="187"/>
        <v>1030</v>
      </c>
      <c r="E1919" s="31">
        <f t="shared" si="188"/>
        <v>12340</v>
      </c>
      <c r="F1919" s="108">
        <f t="shared" si="189"/>
        <v>8.3468395461912481E-2</v>
      </c>
    </row>
    <row r="1920" spans="2:6" x14ac:dyDescent="0.25">
      <c r="B1920" s="112" t="s">
        <v>935</v>
      </c>
      <c r="C1920" s="113"/>
      <c r="D1920" s="31">
        <f t="shared" si="187"/>
        <v>6450</v>
      </c>
      <c r="E1920" s="31">
        <f t="shared" si="188"/>
        <v>119020</v>
      </c>
      <c r="F1920" s="108">
        <f t="shared" si="189"/>
        <v>5.4192572676861034E-2</v>
      </c>
    </row>
    <row r="1921" spans="2:12" x14ac:dyDescent="0.25">
      <c r="B1921" s="112" t="s">
        <v>936</v>
      </c>
      <c r="C1921" s="113"/>
      <c r="D1921" s="31">
        <f t="shared" si="187"/>
        <v>2800</v>
      </c>
      <c r="E1921" s="31">
        <f t="shared" si="188"/>
        <v>46550</v>
      </c>
      <c r="F1921" s="108">
        <f t="shared" si="189"/>
        <v>6.0150375939849621E-2</v>
      </c>
    </row>
    <row r="1922" spans="2:12" x14ac:dyDescent="0.25">
      <c r="B1922" s="112" t="s">
        <v>937</v>
      </c>
      <c r="C1922" s="113"/>
      <c r="D1922" s="31">
        <f t="shared" si="187"/>
        <v>2670</v>
      </c>
      <c r="E1922" s="31">
        <f t="shared" si="188"/>
        <v>34740</v>
      </c>
      <c r="F1922" s="108">
        <f t="shared" si="189"/>
        <v>7.6856649395509499E-2</v>
      </c>
    </row>
    <row r="1923" spans="2:12" x14ac:dyDescent="0.25">
      <c r="F1923" s="145"/>
    </row>
    <row r="1924" spans="2:12" x14ac:dyDescent="0.25">
      <c r="C1924" s="6" t="s">
        <v>1213</v>
      </c>
      <c r="D1924" s="111">
        <f>SUM(D1917:D1923)</f>
        <v>18870</v>
      </c>
      <c r="E1924" s="111">
        <f>SUM(E1917:E1923)</f>
        <v>298680</v>
      </c>
      <c r="F1924" s="109">
        <f>+D1924/E1924</f>
        <v>6.3177983125753318E-2</v>
      </c>
    </row>
    <row r="1926" spans="2:12" x14ac:dyDescent="0.25">
      <c r="B1926" s="23" t="s">
        <v>1297</v>
      </c>
    </row>
    <row r="1928" spans="2:12" ht="36" x14ac:dyDescent="0.25">
      <c r="B1928" s="91" t="s">
        <v>1203</v>
      </c>
      <c r="C1928" s="167" t="s">
        <v>1181</v>
      </c>
      <c r="D1928" s="168"/>
      <c r="E1928" s="90" t="s">
        <v>984</v>
      </c>
      <c r="F1928" s="90" t="s">
        <v>961</v>
      </c>
      <c r="G1928" s="90" t="s">
        <v>1270</v>
      </c>
      <c r="H1928" s="90" t="s">
        <v>1205</v>
      </c>
      <c r="I1928" s="90" t="s">
        <v>1284</v>
      </c>
      <c r="J1928" s="90" t="s">
        <v>1206</v>
      </c>
      <c r="K1928" s="90" t="s">
        <v>1268</v>
      </c>
      <c r="L1928" s="22" t="s">
        <v>1269</v>
      </c>
    </row>
    <row r="1929" spans="2:12" x14ac:dyDescent="0.25">
      <c r="B1929" s="17">
        <v>30395</v>
      </c>
      <c r="C1929" s="51" t="s">
        <v>1193</v>
      </c>
      <c r="D1929" s="88"/>
      <c r="E1929" s="56">
        <v>43102</v>
      </c>
      <c r="F1929" s="93" t="s">
        <v>1223</v>
      </c>
      <c r="G1929" s="93" t="s">
        <v>932</v>
      </c>
      <c r="H1929" s="31">
        <v>1000</v>
      </c>
      <c r="I1929" s="31">
        <v>18</v>
      </c>
      <c r="J1929" s="31">
        <v>830</v>
      </c>
      <c r="K1929" s="31">
        <v>64</v>
      </c>
      <c r="L1929" s="106">
        <v>120</v>
      </c>
    </row>
    <row r="1930" spans="2:12" x14ac:dyDescent="0.25">
      <c r="B1930" s="17">
        <v>30327</v>
      </c>
      <c r="C1930" s="51" t="s">
        <v>1197</v>
      </c>
      <c r="D1930" s="88"/>
      <c r="E1930" s="56">
        <v>43295</v>
      </c>
      <c r="F1930" s="93" t="s">
        <v>1221</v>
      </c>
      <c r="G1930" s="93" t="s">
        <v>932</v>
      </c>
      <c r="H1930" s="31">
        <v>20000</v>
      </c>
      <c r="I1930" s="31">
        <v>17</v>
      </c>
      <c r="J1930" s="31">
        <v>17400</v>
      </c>
      <c r="K1930" s="31">
        <v>93</v>
      </c>
      <c r="L1930" s="106">
        <v>900</v>
      </c>
    </row>
    <row r="1931" spans="2:12" x14ac:dyDescent="0.25">
      <c r="B1931" s="17">
        <v>30479</v>
      </c>
      <c r="C1931" s="51" t="s">
        <v>1189</v>
      </c>
      <c r="D1931" s="88"/>
      <c r="E1931" s="56">
        <v>43329</v>
      </c>
      <c r="F1931" s="93" t="s">
        <v>980</v>
      </c>
      <c r="G1931" s="93" t="s">
        <v>932</v>
      </c>
      <c r="H1931" s="31">
        <v>2000</v>
      </c>
      <c r="I1931" s="31">
        <v>12</v>
      </c>
      <c r="J1931" s="31">
        <v>1260</v>
      </c>
      <c r="K1931" s="31">
        <v>59</v>
      </c>
      <c r="L1931" s="106">
        <v>150</v>
      </c>
    </row>
    <row r="1932" spans="2:12" x14ac:dyDescent="0.25">
      <c r="B1932" s="17">
        <v>30680</v>
      </c>
      <c r="C1932" s="51" t="s">
        <v>1198</v>
      </c>
      <c r="D1932" s="88"/>
      <c r="E1932" s="56">
        <v>43290</v>
      </c>
      <c r="F1932" s="93" t="s">
        <v>976</v>
      </c>
      <c r="G1932" s="93" t="s">
        <v>935</v>
      </c>
      <c r="H1932" s="31">
        <v>20000</v>
      </c>
      <c r="I1932" s="31">
        <v>11</v>
      </c>
      <c r="J1932" s="31">
        <v>19600</v>
      </c>
      <c r="K1932" s="31">
        <v>61</v>
      </c>
      <c r="L1932" s="106">
        <v>900</v>
      </c>
    </row>
    <row r="1933" spans="2:12" x14ac:dyDescent="0.25">
      <c r="B1933" s="17">
        <v>30361</v>
      </c>
      <c r="C1933" s="51" t="s">
        <v>1199</v>
      </c>
      <c r="D1933" s="88"/>
      <c r="E1933" s="56">
        <v>43182</v>
      </c>
      <c r="F1933" s="93" t="s">
        <v>1195</v>
      </c>
      <c r="G1933" s="93" t="s">
        <v>937</v>
      </c>
      <c r="H1933" s="31">
        <v>3000</v>
      </c>
      <c r="I1933" s="31">
        <v>11</v>
      </c>
      <c r="J1933" s="31">
        <v>2100</v>
      </c>
      <c r="K1933" s="31">
        <v>53</v>
      </c>
      <c r="L1933" s="106">
        <v>250</v>
      </c>
    </row>
    <row r="1934" spans="2:12" x14ac:dyDescent="0.25">
      <c r="B1934" s="17">
        <v>30711</v>
      </c>
      <c r="C1934" s="51" t="s">
        <v>1193</v>
      </c>
      <c r="D1934" s="88"/>
      <c r="E1934" s="56">
        <v>43106</v>
      </c>
      <c r="F1934" s="93" t="s">
        <v>1220</v>
      </c>
      <c r="G1934" s="93" t="s">
        <v>936</v>
      </c>
      <c r="H1934" s="31">
        <v>10000</v>
      </c>
      <c r="I1934" s="31">
        <v>15</v>
      </c>
      <c r="J1934" s="31">
        <v>6600</v>
      </c>
      <c r="K1934" s="31">
        <v>60</v>
      </c>
      <c r="L1934" s="106">
        <v>500</v>
      </c>
    </row>
    <row r="1935" spans="2:12" x14ac:dyDescent="0.25">
      <c r="B1935" s="17">
        <v>30003</v>
      </c>
      <c r="C1935" s="51" t="s">
        <v>1193</v>
      </c>
      <c r="D1935" s="88"/>
      <c r="E1935" s="56">
        <v>43108</v>
      </c>
      <c r="F1935" s="93" t="s">
        <v>980</v>
      </c>
      <c r="G1935" s="93" t="s">
        <v>935</v>
      </c>
      <c r="H1935" s="31">
        <v>2000</v>
      </c>
      <c r="I1935" s="31">
        <v>11</v>
      </c>
      <c r="J1935" s="31">
        <v>1940</v>
      </c>
      <c r="K1935" s="31">
        <v>81</v>
      </c>
      <c r="L1935" s="106">
        <v>150</v>
      </c>
    </row>
    <row r="1936" spans="2:12" x14ac:dyDescent="0.25">
      <c r="B1936" s="17">
        <v>30068</v>
      </c>
      <c r="C1936" s="51" t="s">
        <v>1185</v>
      </c>
      <c r="D1936" s="88"/>
      <c r="E1936" s="56">
        <v>43317</v>
      </c>
      <c r="F1936" s="93" t="s">
        <v>1224</v>
      </c>
      <c r="G1936" s="93" t="s">
        <v>934</v>
      </c>
      <c r="H1936" s="31">
        <v>20000</v>
      </c>
      <c r="I1936" s="31">
        <v>15</v>
      </c>
      <c r="J1936" s="31">
        <v>16200</v>
      </c>
      <c r="K1936" s="31">
        <v>88</v>
      </c>
      <c r="L1936" s="106">
        <v>900</v>
      </c>
    </row>
    <row r="1937" spans="2:12" x14ac:dyDescent="0.25">
      <c r="B1937" s="17">
        <v>30308</v>
      </c>
      <c r="C1937" s="51" t="s">
        <v>1185</v>
      </c>
      <c r="D1937" s="88"/>
      <c r="E1937" s="56">
        <v>43226</v>
      </c>
      <c r="F1937" s="93" t="s">
        <v>1220</v>
      </c>
      <c r="G1937" s="93" t="s">
        <v>935</v>
      </c>
      <c r="H1937" s="31">
        <v>15000</v>
      </c>
      <c r="I1937" s="31">
        <v>10</v>
      </c>
      <c r="J1937" s="31">
        <v>8850</v>
      </c>
      <c r="K1937" s="31">
        <v>96</v>
      </c>
      <c r="L1937" s="106">
        <v>650</v>
      </c>
    </row>
    <row r="1938" spans="2:12" x14ac:dyDescent="0.25">
      <c r="B1938" s="17">
        <v>30495</v>
      </c>
      <c r="C1938" s="51" t="s">
        <v>1199</v>
      </c>
      <c r="D1938" s="88"/>
      <c r="E1938" s="56">
        <v>43311</v>
      </c>
      <c r="F1938" s="93" t="s">
        <v>1220</v>
      </c>
      <c r="G1938" s="93" t="s">
        <v>933</v>
      </c>
      <c r="H1938" s="31">
        <v>10000</v>
      </c>
      <c r="I1938" s="31">
        <v>20</v>
      </c>
      <c r="J1938" s="31">
        <v>7800</v>
      </c>
      <c r="K1938" s="31">
        <v>67</v>
      </c>
      <c r="L1938" s="106">
        <v>500</v>
      </c>
    </row>
    <row r="1939" spans="2:12" x14ac:dyDescent="0.25">
      <c r="B1939" s="17">
        <v>30831</v>
      </c>
      <c r="C1939" s="51" t="s">
        <v>1197</v>
      </c>
      <c r="D1939" s="88"/>
      <c r="E1939" s="56">
        <v>43268</v>
      </c>
      <c r="F1939" s="93" t="s">
        <v>1222</v>
      </c>
      <c r="G1939" s="93" t="s">
        <v>935</v>
      </c>
      <c r="H1939" s="31">
        <v>10000</v>
      </c>
      <c r="I1939" s="31">
        <v>14</v>
      </c>
      <c r="J1939" s="31">
        <v>9100</v>
      </c>
      <c r="K1939" s="31">
        <v>87</v>
      </c>
      <c r="L1939" s="106">
        <v>500</v>
      </c>
    </row>
    <row r="1940" spans="2:12" x14ac:dyDescent="0.25">
      <c r="B1940" s="17">
        <v>30534</v>
      </c>
      <c r="C1940" s="51" t="s">
        <v>1193</v>
      </c>
      <c r="D1940" s="88"/>
      <c r="E1940" s="56">
        <v>43334</v>
      </c>
      <c r="F1940" s="93" t="s">
        <v>980</v>
      </c>
      <c r="G1940" s="93" t="s">
        <v>934</v>
      </c>
      <c r="H1940" s="31">
        <v>30000</v>
      </c>
      <c r="I1940" s="31">
        <v>12</v>
      </c>
      <c r="J1940" s="31">
        <v>30000</v>
      </c>
      <c r="K1940" s="31">
        <v>86</v>
      </c>
      <c r="L1940" s="106">
        <v>1100</v>
      </c>
    </row>
    <row r="1941" spans="2:12" x14ac:dyDescent="0.25">
      <c r="B1941" s="17">
        <v>30677</v>
      </c>
      <c r="C1941" s="51" t="s">
        <v>1199</v>
      </c>
      <c r="D1941" s="88"/>
      <c r="E1941" s="56">
        <v>43149</v>
      </c>
      <c r="F1941" s="93" t="s">
        <v>1219</v>
      </c>
      <c r="G1941" s="93" t="s">
        <v>933</v>
      </c>
      <c r="H1941" s="31">
        <v>5000</v>
      </c>
      <c r="I1941" s="31">
        <v>18</v>
      </c>
      <c r="J1941" s="31">
        <v>2900</v>
      </c>
      <c r="K1941" s="31">
        <v>65</v>
      </c>
      <c r="L1941" s="106">
        <v>350</v>
      </c>
    </row>
    <row r="1942" spans="2:12" x14ac:dyDescent="0.25">
      <c r="B1942" s="17">
        <v>30884</v>
      </c>
      <c r="C1942" s="51" t="s">
        <v>1199</v>
      </c>
      <c r="D1942" s="88"/>
      <c r="E1942" s="56">
        <v>43111</v>
      </c>
      <c r="F1942" s="93" t="s">
        <v>1222</v>
      </c>
      <c r="G1942" s="93" t="s">
        <v>936</v>
      </c>
      <c r="H1942" s="31">
        <v>15000</v>
      </c>
      <c r="I1942" s="31">
        <v>11</v>
      </c>
      <c r="J1942" s="31">
        <v>14700</v>
      </c>
      <c r="K1942" s="31">
        <v>58</v>
      </c>
      <c r="L1942" s="106">
        <v>650</v>
      </c>
    </row>
    <row r="1943" spans="2:12" x14ac:dyDescent="0.25">
      <c r="B1943" s="17">
        <v>30505</v>
      </c>
      <c r="C1943" s="51" t="s">
        <v>1197</v>
      </c>
      <c r="D1943" s="88"/>
      <c r="E1943" s="56">
        <v>43223</v>
      </c>
      <c r="F1943" s="93" t="s">
        <v>1223</v>
      </c>
      <c r="G1943" s="93" t="s">
        <v>937</v>
      </c>
      <c r="H1943" s="31">
        <v>7000</v>
      </c>
      <c r="I1943" s="31">
        <v>12</v>
      </c>
      <c r="J1943" s="31">
        <v>3500</v>
      </c>
      <c r="K1943" s="31">
        <v>98</v>
      </c>
      <c r="L1943" s="106">
        <v>380</v>
      </c>
    </row>
    <row r="1944" spans="2:12" x14ac:dyDescent="0.25">
      <c r="B1944" s="17">
        <v>30111</v>
      </c>
      <c r="C1944" s="51" t="s">
        <v>1199</v>
      </c>
      <c r="D1944" s="88"/>
      <c r="E1944" s="56">
        <v>43111</v>
      </c>
      <c r="F1944" s="93" t="s">
        <v>1195</v>
      </c>
      <c r="G1944" s="93" t="s">
        <v>936</v>
      </c>
      <c r="H1944" s="31">
        <v>15000</v>
      </c>
      <c r="I1944" s="31">
        <v>19</v>
      </c>
      <c r="J1944" s="31">
        <v>7800</v>
      </c>
      <c r="K1944" s="31">
        <v>60</v>
      </c>
      <c r="L1944" s="106">
        <v>650</v>
      </c>
    </row>
    <row r="1945" spans="2:12" x14ac:dyDescent="0.25">
      <c r="B1945" s="17">
        <v>30257</v>
      </c>
      <c r="C1945" s="51" t="s">
        <v>1189</v>
      </c>
      <c r="D1945" s="88"/>
      <c r="E1945" s="56">
        <v>43222</v>
      </c>
      <c r="F1945" s="93" t="s">
        <v>1221</v>
      </c>
      <c r="G1945" s="93" t="s">
        <v>937</v>
      </c>
      <c r="H1945" s="31">
        <v>30000</v>
      </c>
      <c r="I1945" s="31">
        <v>12</v>
      </c>
      <c r="J1945" s="31">
        <v>27000</v>
      </c>
      <c r="K1945" s="31">
        <v>88</v>
      </c>
      <c r="L1945" s="106">
        <v>1100</v>
      </c>
    </row>
    <row r="1946" spans="2:12" x14ac:dyDescent="0.25">
      <c r="B1946" s="17">
        <v>30299</v>
      </c>
      <c r="C1946" s="51" t="s">
        <v>1189</v>
      </c>
      <c r="D1946" s="88"/>
      <c r="E1946" s="56">
        <v>43146</v>
      </c>
      <c r="F1946" s="93" t="s">
        <v>1220</v>
      </c>
      <c r="G1946" s="93" t="s">
        <v>934</v>
      </c>
      <c r="H1946" s="31">
        <v>2000</v>
      </c>
      <c r="I1946" s="31">
        <v>12</v>
      </c>
      <c r="J1946" s="31">
        <v>1160</v>
      </c>
      <c r="K1946" s="31">
        <v>93</v>
      </c>
      <c r="L1946" s="106">
        <v>150</v>
      </c>
    </row>
    <row r="1947" spans="2:12" x14ac:dyDescent="0.25">
      <c r="B1947" s="17">
        <v>30698</v>
      </c>
      <c r="C1947" s="51" t="s">
        <v>1185</v>
      </c>
      <c r="D1947" s="88"/>
      <c r="E1947" s="56">
        <v>43199</v>
      </c>
      <c r="F1947" s="93" t="s">
        <v>1219</v>
      </c>
      <c r="G1947" s="93" t="s">
        <v>932</v>
      </c>
      <c r="H1947" s="31">
        <v>7000</v>
      </c>
      <c r="I1947" s="31">
        <v>13</v>
      </c>
      <c r="J1947" s="31">
        <v>4060</v>
      </c>
      <c r="K1947" s="31">
        <v>52</v>
      </c>
      <c r="L1947" s="106">
        <v>380</v>
      </c>
    </row>
    <row r="1948" spans="2:12" x14ac:dyDescent="0.25">
      <c r="B1948" s="17">
        <v>30506</v>
      </c>
      <c r="C1948" s="51" t="s">
        <v>1185</v>
      </c>
      <c r="D1948" s="88"/>
      <c r="E1948" s="56">
        <v>43201</v>
      </c>
      <c r="F1948" s="93" t="s">
        <v>1224</v>
      </c>
      <c r="G1948" s="93" t="s">
        <v>935</v>
      </c>
      <c r="H1948" s="31">
        <v>20000</v>
      </c>
      <c r="I1948" s="31">
        <v>11</v>
      </c>
      <c r="J1948" s="31">
        <v>13800</v>
      </c>
      <c r="K1948" s="31">
        <v>78</v>
      </c>
      <c r="L1948" s="106">
        <v>900</v>
      </c>
    </row>
    <row r="1949" spans="2:12" x14ac:dyDescent="0.25">
      <c r="B1949" s="17">
        <v>30622</v>
      </c>
      <c r="C1949" s="51" t="s">
        <v>1185</v>
      </c>
      <c r="D1949" s="88"/>
      <c r="E1949" s="56">
        <v>43284</v>
      </c>
      <c r="F1949" s="93" t="s">
        <v>976</v>
      </c>
      <c r="G1949" s="93" t="s">
        <v>933</v>
      </c>
      <c r="H1949" s="31">
        <v>30000</v>
      </c>
      <c r="I1949" s="31">
        <v>17</v>
      </c>
      <c r="J1949" s="31">
        <v>17700</v>
      </c>
      <c r="K1949" s="31">
        <v>67</v>
      </c>
      <c r="L1949" s="106">
        <v>1100</v>
      </c>
    </row>
    <row r="1950" spans="2:12" x14ac:dyDescent="0.25">
      <c r="B1950" s="17">
        <v>30790</v>
      </c>
      <c r="C1950" s="51" t="s">
        <v>1197</v>
      </c>
      <c r="D1950" s="88"/>
      <c r="E1950" s="56">
        <v>43188</v>
      </c>
      <c r="F1950" s="93" t="s">
        <v>1220</v>
      </c>
      <c r="G1950" s="93" t="s">
        <v>935</v>
      </c>
      <c r="H1950" s="31">
        <v>8000</v>
      </c>
      <c r="I1950" s="31">
        <v>15</v>
      </c>
      <c r="J1950" s="31">
        <v>6160</v>
      </c>
      <c r="K1950" s="31">
        <v>91</v>
      </c>
      <c r="L1950" s="106">
        <v>560</v>
      </c>
    </row>
    <row r="1951" spans="2:12" x14ac:dyDescent="0.25">
      <c r="B1951" s="17">
        <v>30343</v>
      </c>
      <c r="C1951" s="51" t="s">
        <v>1197</v>
      </c>
      <c r="D1951" s="88"/>
      <c r="E1951" s="56">
        <v>43299</v>
      </c>
      <c r="F1951" s="93" t="s">
        <v>976</v>
      </c>
      <c r="G1951" s="93" t="s">
        <v>933</v>
      </c>
      <c r="H1951" s="31">
        <v>3000</v>
      </c>
      <c r="I1951" s="31">
        <v>10</v>
      </c>
      <c r="J1951" s="31">
        <v>2760</v>
      </c>
      <c r="K1951" s="31">
        <v>63</v>
      </c>
      <c r="L1951" s="106">
        <v>250</v>
      </c>
    </row>
    <row r="1952" spans="2:12" x14ac:dyDescent="0.25">
      <c r="B1952" s="17">
        <v>30379</v>
      </c>
      <c r="C1952" s="51" t="s">
        <v>1193</v>
      </c>
      <c r="D1952" s="88"/>
      <c r="E1952" s="56">
        <v>43141</v>
      </c>
      <c r="F1952" s="93" t="s">
        <v>976</v>
      </c>
      <c r="G1952" s="93" t="s">
        <v>937</v>
      </c>
      <c r="H1952" s="31">
        <v>10000</v>
      </c>
      <c r="I1952" s="31">
        <v>14</v>
      </c>
      <c r="J1952" s="31">
        <v>7700</v>
      </c>
      <c r="K1952" s="31">
        <v>89</v>
      </c>
      <c r="L1952" s="106">
        <v>500</v>
      </c>
    </row>
    <row r="1953" spans="2:12" x14ac:dyDescent="0.25">
      <c r="B1953" s="17">
        <v>30455</v>
      </c>
      <c r="C1953" s="51" t="s">
        <v>1197</v>
      </c>
      <c r="D1953" s="88"/>
      <c r="E1953" s="56">
        <v>43112</v>
      </c>
      <c r="F1953" s="93" t="s">
        <v>976</v>
      </c>
      <c r="G1953" s="93" t="s">
        <v>933</v>
      </c>
      <c r="H1953" s="31">
        <v>20000</v>
      </c>
      <c r="I1953" s="31">
        <v>19</v>
      </c>
      <c r="J1953" s="31">
        <v>14600</v>
      </c>
      <c r="K1953" s="31">
        <v>91</v>
      </c>
      <c r="L1953" s="106">
        <v>900</v>
      </c>
    </row>
    <row r="1954" spans="2:12" x14ac:dyDescent="0.25">
      <c r="B1954" s="17">
        <v>30286</v>
      </c>
      <c r="C1954" s="51" t="s">
        <v>1199</v>
      </c>
      <c r="D1954" s="88"/>
      <c r="E1954" s="56">
        <v>43137</v>
      </c>
      <c r="F1954" s="93" t="s">
        <v>1223</v>
      </c>
      <c r="G1954" s="93" t="s">
        <v>932</v>
      </c>
      <c r="H1954" s="31">
        <v>7000</v>
      </c>
      <c r="I1954" s="31">
        <v>20</v>
      </c>
      <c r="J1954" s="31">
        <v>6090</v>
      </c>
      <c r="K1954" s="31">
        <v>80</v>
      </c>
      <c r="L1954" s="106">
        <v>380</v>
      </c>
    </row>
    <row r="1955" spans="2:12" x14ac:dyDescent="0.25">
      <c r="B1955" s="17">
        <v>30249</v>
      </c>
      <c r="C1955" s="51" t="s">
        <v>1185</v>
      </c>
      <c r="D1955" s="88"/>
      <c r="E1955" s="56">
        <v>43283</v>
      </c>
      <c r="F1955" s="93" t="s">
        <v>1218</v>
      </c>
      <c r="G1955" s="93" t="s">
        <v>932</v>
      </c>
      <c r="H1955" s="31">
        <v>7000</v>
      </c>
      <c r="I1955" s="31">
        <v>17</v>
      </c>
      <c r="J1955" s="31">
        <v>6020</v>
      </c>
      <c r="K1955" s="31">
        <v>72</v>
      </c>
      <c r="L1955" s="106">
        <v>380</v>
      </c>
    </row>
    <row r="1956" spans="2:12" x14ac:dyDescent="0.25">
      <c r="B1956" s="17">
        <v>30286</v>
      </c>
      <c r="C1956" s="51" t="s">
        <v>1185</v>
      </c>
      <c r="D1956" s="88"/>
      <c r="E1956" s="56">
        <v>43244</v>
      </c>
      <c r="F1956" s="93" t="s">
        <v>1195</v>
      </c>
      <c r="G1956" s="93" t="s">
        <v>937</v>
      </c>
      <c r="H1956" s="31">
        <v>8000</v>
      </c>
      <c r="I1956" s="31">
        <v>15</v>
      </c>
      <c r="J1956" s="31">
        <v>5120</v>
      </c>
      <c r="K1956" s="31">
        <v>98</v>
      </c>
      <c r="L1956" s="106">
        <v>560</v>
      </c>
    </row>
    <row r="1957" spans="2:12" x14ac:dyDescent="0.25">
      <c r="B1957" s="17">
        <v>30027</v>
      </c>
      <c r="C1957" s="51" t="s">
        <v>1199</v>
      </c>
      <c r="D1957" s="88"/>
      <c r="E1957" s="56">
        <v>43118</v>
      </c>
      <c r="F1957" s="93" t="s">
        <v>1224</v>
      </c>
      <c r="G1957" s="93" t="s">
        <v>937</v>
      </c>
      <c r="H1957" s="31">
        <v>30000</v>
      </c>
      <c r="I1957" s="31">
        <v>17</v>
      </c>
      <c r="J1957" s="31">
        <v>15600</v>
      </c>
      <c r="K1957" s="31">
        <v>56</v>
      </c>
      <c r="L1957" s="106">
        <v>1100</v>
      </c>
    </row>
    <row r="1958" spans="2:12" x14ac:dyDescent="0.25">
      <c r="B1958" s="17">
        <v>30384</v>
      </c>
      <c r="C1958" s="51" t="s">
        <v>1193</v>
      </c>
      <c r="D1958" s="88"/>
      <c r="E1958" s="56">
        <v>43140</v>
      </c>
      <c r="F1958" s="93" t="s">
        <v>1224</v>
      </c>
      <c r="G1958" s="93" t="s">
        <v>935</v>
      </c>
      <c r="H1958" s="31">
        <v>20000</v>
      </c>
      <c r="I1958" s="31">
        <v>15</v>
      </c>
      <c r="J1958" s="31">
        <v>16600</v>
      </c>
      <c r="K1958" s="31">
        <v>85</v>
      </c>
      <c r="L1958" s="106">
        <v>900</v>
      </c>
    </row>
    <row r="1959" spans="2:12" x14ac:dyDescent="0.25">
      <c r="B1959" s="17">
        <v>30663</v>
      </c>
      <c r="C1959" s="51" t="s">
        <v>1189</v>
      </c>
      <c r="D1959" s="88"/>
      <c r="E1959" s="56">
        <v>43306</v>
      </c>
      <c r="F1959" s="93" t="s">
        <v>1221</v>
      </c>
      <c r="G1959" s="93" t="s">
        <v>934</v>
      </c>
      <c r="H1959" s="31">
        <v>3000</v>
      </c>
      <c r="I1959" s="31">
        <v>14</v>
      </c>
      <c r="J1959" s="31">
        <v>1590</v>
      </c>
      <c r="K1959" s="31">
        <v>75</v>
      </c>
      <c r="L1959" s="106">
        <v>250</v>
      </c>
    </row>
    <row r="1960" spans="2:12" x14ac:dyDescent="0.25">
      <c r="B1960" s="17">
        <v>30399</v>
      </c>
      <c r="C1960" s="51" t="s">
        <v>1198</v>
      </c>
      <c r="D1960" s="88"/>
      <c r="E1960" s="56">
        <v>43295</v>
      </c>
      <c r="F1960" s="93" t="s">
        <v>1219</v>
      </c>
      <c r="G1960" s="93" t="s">
        <v>933</v>
      </c>
      <c r="H1960" s="31">
        <v>5000</v>
      </c>
      <c r="I1960" s="31">
        <v>11</v>
      </c>
      <c r="J1960" s="31">
        <v>4150</v>
      </c>
      <c r="K1960" s="31">
        <v>67</v>
      </c>
      <c r="L1960" s="106">
        <v>350</v>
      </c>
    </row>
    <row r="1961" spans="2:12" x14ac:dyDescent="0.25">
      <c r="B1961" s="17">
        <v>30408</v>
      </c>
      <c r="C1961" s="51" t="s">
        <v>1199</v>
      </c>
      <c r="D1961" s="88"/>
      <c r="E1961" s="56">
        <v>43301</v>
      </c>
      <c r="F1961" s="93" t="s">
        <v>1222</v>
      </c>
      <c r="G1961" s="93" t="s">
        <v>936</v>
      </c>
      <c r="H1961" s="31">
        <v>5000</v>
      </c>
      <c r="I1961" s="31">
        <v>15</v>
      </c>
      <c r="J1961" s="31">
        <v>3000</v>
      </c>
      <c r="K1961" s="31">
        <v>58</v>
      </c>
      <c r="L1961" s="106">
        <v>350</v>
      </c>
    </row>
    <row r="1962" spans="2:12" x14ac:dyDescent="0.25">
      <c r="B1962" s="17">
        <v>30329</v>
      </c>
      <c r="C1962" s="51" t="s">
        <v>1185</v>
      </c>
      <c r="D1962" s="88"/>
      <c r="E1962" s="56">
        <v>43291</v>
      </c>
      <c r="F1962" s="93" t="s">
        <v>1222</v>
      </c>
      <c r="G1962" s="93" t="s">
        <v>935</v>
      </c>
      <c r="H1962" s="31">
        <v>5000</v>
      </c>
      <c r="I1962" s="31">
        <v>10</v>
      </c>
      <c r="J1962" s="31">
        <v>3150</v>
      </c>
      <c r="K1962" s="31">
        <v>66</v>
      </c>
      <c r="L1962" s="106">
        <v>350</v>
      </c>
    </row>
    <row r="1963" spans="2:12" x14ac:dyDescent="0.25">
      <c r="B1963" s="17">
        <v>30001</v>
      </c>
      <c r="C1963" s="51" t="s">
        <v>1199</v>
      </c>
      <c r="D1963" s="88"/>
      <c r="E1963" s="56">
        <v>43204</v>
      </c>
      <c r="F1963" s="93" t="s">
        <v>1219</v>
      </c>
      <c r="G1963" s="93" t="s">
        <v>933</v>
      </c>
      <c r="H1963" s="31">
        <v>3000</v>
      </c>
      <c r="I1963" s="31">
        <v>11</v>
      </c>
      <c r="J1963" s="31">
        <v>2220</v>
      </c>
      <c r="K1963" s="31">
        <v>71</v>
      </c>
      <c r="L1963" s="106">
        <v>250</v>
      </c>
    </row>
    <row r="1964" spans="2:12" x14ac:dyDescent="0.25">
      <c r="B1964" s="17">
        <v>30810</v>
      </c>
      <c r="C1964" s="51" t="s">
        <v>1197</v>
      </c>
      <c r="D1964" s="88"/>
      <c r="E1964" s="56">
        <v>43126</v>
      </c>
      <c r="F1964" s="93" t="s">
        <v>1218</v>
      </c>
      <c r="G1964" s="93" t="s">
        <v>934</v>
      </c>
      <c r="H1964" s="31">
        <v>2000</v>
      </c>
      <c r="I1964" s="31">
        <v>10</v>
      </c>
      <c r="J1964" s="31">
        <v>1000</v>
      </c>
      <c r="K1964" s="31">
        <v>96</v>
      </c>
      <c r="L1964" s="106">
        <v>150</v>
      </c>
    </row>
    <row r="1965" spans="2:12" x14ac:dyDescent="0.25">
      <c r="B1965" s="17">
        <v>30336</v>
      </c>
      <c r="C1965" s="51" t="s">
        <v>1193</v>
      </c>
      <c r="D1965" s="88"/>
      <c r="E1965" s="56">
        <v>43310</v>
      </c>
      <c r="F1965" s="93" t="s">
        <v>1223</v>
      </c>
      <c r="G1965" s="93" t="s">
        <v>936</v>
      </c>
      <c r="H1965" s="31">
        <v>7000</v>
      </c>
      <c r="I1965" s="31">
        <v>13</v>
      </c>
      <c r="J1965" s="31">
        <v>6160</v>
      </c>
      <c r="K1965" s="31">
        <v>61</v>
      </c>
      <c r="L1965" s="106">
        <v>380</v>
      </c>
    </row>
    <row r="1966" spans="2:12" x14ac:dyDescent="0.25">
      <c r="B1966" s="17">
        <v>30438</v>
      </c>
      <c r="C1966" s="51" t="s">
        <v>1198</v>
      </c>
      <c r="D1966" s="88"/>
      <c r="E1966" s="56">
        <v>43288</v>
      </c>
      <c r="F1966" s="93" t="s">
        <v>1224</v>
      </c>
      <c r="G1966" s="93" t="s">
        <v>936</v>
      </c>
      <c r="H1966" s="31">
        <v>20000</v>
      </c>
      <c r="I1966" s="31">
        <v>17</v>
      </c>
      <c r="J1966" s="31">
        <v>14000</v>
      </c>
      <c r="K1966" s="31">
        <v>75</v>
      </c>
      <c r="L1966" s="106">
        <v>900</v>
      </c>
    </row>
    <row r="1967" spans="2:12" x14ac:dyDescent="0.25">
      <c r="B1967" s="17">
        <v>30229</v>
      </c>
      <c r="C1967" s="51" t="s">
        <v>1185</v>
      </c>
      <c r="D1967" s="88"/>
      <c r="E1967" s="56">
        <v>43127</v>
      </c>
      <c r="F1967" s="93" t="s">
        <v>1195</v>
      </c>
      <c r="G1967" s="93" t="s">
        <v>933</v>
      </c>
      <c r="H1967" s="31">
        <v>15000</v>
      </c>
      <c r="I1967" s="31">
        <v>12</v>
      </c>
      <c r="J1967" s="31">
        <v>9300</v>
      </c>
      <c r="K1967" s="31">
        <v>51</v>
      </c>
      <c r="L1967" s="106">
        <v>650</v>
      </c>
    </row>
    <row r="1968" spans="2:12" x14ac:dyDescent="0.25">
      <c r="B1968" s="17">
        <v>30620</v>
      </c>
      <c r="C1968" s="51" t="s">
        <v>1197</v>
      </c>
      <c r="D1968" s="88"/>
      <c r="E1968" s="56">
        <v>43243</v>
      </c>
      <c r="F1968" s="93" t="s">
        <v>980</v>
      </c>
      <c r="G1968" s="93" t="s">
        <v>937</v>
      </c>
      <c r="H1968" s="31">
        <v>3000</v>
      </c>
      <c r="I1968" s="31">
        <v>13</v>
      </c>
      <c r="J1968" s="31">
        <v>2940</v>
      </c>
      <c r="K1968" s="31">
        <v>87</v>
      </c>
      <c r="L1968" s="106">
        <v>250</v>
      </c>
    </row>
    <row r="1969" spans="2:12" x14ac:dyDescent="0.25">
      <c r="B1969" s="17">
        <v>30407</v>
      </c>
      <c r="C1969" s="51" t="s">
        <v>1199</v>
      </c>
      <c r="D1969" s="88"/>
      <c r="E1969" s="56">
        <v>43114</v>
      </c>
      <c r="F1969" s="93" t="s">
        <v>1195</v>
      </c>
      <c r="G1969" s="93" t="s">
        <v>937</v>
      </c>
      <c r="H1969" s="31">
        <v>15000</v>
      </c>
      <c r="I1969" s="31">
        <v>16</v>
      </c>
      <c r="J1969" s="31">
        <v>8850</v>
      </c>
      <c r="K1969" s="31">
        <v>96</v>
      </c>
      <c r="L1969" s="106">
        <v>650</v>
      </c>
    </row>
    <row r="1970" spans="2:12" ht="12.75" thickBot="1" x14ac:dyDescent="0.3"/>
    <row r="1971" spans="2:12" s="6" customFormat="1" ht="12.75" thickBot="1" x14ac:dyDescent="0.3">
      <c r="B1971" s="6" t="s">
        <v>1265</v>
      </c>
      <c r="F1971" s="116">
        <f>SUM(L1929:L1969)</f>
        <v>22340</v>
      </c>
    </row>
    <row r="1972" spans="2:12" ht="6" customHeight="1" thickBot="1" x14ac:dyDescent="0.3"/>
    <row r="1973" spans="2:12" s="6" customFormat="1" ht="12.75" thickBot="1" x14ac:dyDescent="0.3">
      <c r="B1973" s="6" t="s">
        <v>1292</v>
      </c>
      <c r="F1973" s="146">
        <f>SUM(J1929:J1969)</f>
        <v>351310</v>
      </c>
    </row>
    <row r="1974" spans="2:12" ht="6" customHeight="1" thickBot="1" x14ac:dyDescent="0.3"/>
    <row r="1975" spans="2:12" ht="12.75" thickBot="1" x14ac:dyDescent="0.3">
      <c r="B1975" s="6" t="s">
        <v>1293</v>
      </c>
      <c r="F1975" s="115">
        <f>F1971/F1973</f>
        <v>6.359056104295352E-2</v>
      </c>
      <c r="G1975" s="5" t="s">
        <v>2683</v>
      </c>
    </row>
    <row r="1977" spans="2:12" x14ac:dyDescent="0.25">
      <c r="B1977" s="23" t="s">
        <v>1212</v>
      </c>
    </row>
    <row r="1979" spans="2:12" ht="36" x14ac:dyDescent="0.25">
      <c r="B1979" s="167" t="s">
        <v>1181</v>
      </c>
      <c r="C1979" s="168"/>
      <c r="D1979" s="90" t="s">
        <v>1276</v>
      </c>
      <c r="E1979" s="90" t="s">
        <v>1294</v>
      </c>
      <c r="F1979" s="22" t="s">
        <v>1295</v>
      </c>
    </row>
    <row r="1980" spans="2:12" x14ac:dyDescent="0.25">
      <c r="B1980" s="149" t="s">
        <v>1185</v>
      </c>
      <c r="C1980" s="150"/>
      <c r="D1980" s="31">
        <f t="shared" ref="D1980:D1985" si="190">SUMIFS($L$1929:$L$1969,$C$1929:$C$1969,$B1980)</f>
        <v>5870</v>
      </c>
      <c r="E1980" s="31">
        <f t="shared" ref="E1980:E1985" si="191">SUMIFS($J$1929:$J$1969,$C$1929:$C$1969,$B1980)</f>
        <v>84200</v>
      </c>
      <c r="F1980" s="108">
        <f t="shared" ref="F1980:F1985" si="192">+D1980/E1980</f>
        <v>6.971496437054632E-2</v>
      </c>
    </row>
    <row r="1981" spans="2:12" x14ac:dyDescent="0.25">
      <c r="B1981" s="149" t="s">
        <v>1189</v>
      </c>
      <c r="C1981" s="150"/>
      <c r="D1981" s="31">
        <f t="shared" si="190"/>
        <v>1650</v>
      </c>
      <c r="E1981" s="31">
        <f t="shared" si="191"/>
        <v>31010</v>
      </c>
      <c r="F1981" s="108">
        <f t="shared" si="192"/>
        <v>5.3208642373427928E-2</v>
      </c>
    </row>
    <row r="1982" spans="2:12" x14ac:dyDescent="0.25">
      <c r="B1982" s="149" t="s">
        <v>1193</v>
      </c>
      <c r="C1982" s="150"/>
      <c r="D1982" s="31">
        <f t="shared" si="190"/>
        <v>3650</v>
      </c>
      <c r="E1982" s="31">
        <f t="shared" si="191"/>
        <v>69830</v>
      </c>
      <c r="F1982" s="108">
        <f t="shared" si="192"/>
        <v>5.2269798081053989E-2</v>
      </c>
    </row>
    <row r="1983" spans="2:12" x14ac:dyDescent="0.25">
      <c r="B1983" s="149" t="s">
        <v>1197</v>
      </c>
      <c r="C1983" s="150"/>
      <c r="D1983" s="31">
        <f t="shared" si="190"/>
        <v>3890</v>
      </c>
      <c r="E1983" s="31">
        <f t="shared" si="191"/>
        <v>57460</v>
      </c>
      <c r="F1983" s="108">
        <f t="shared" si="192"/>
        <v>6.7699269056735123E-2</v>
      </c>
    </row>
    <row r="1984" spans="2:12" x14ac:dyDescent="0.25">
      <c r="B1984" s="149" t="s">
        <v>1198</v>
      </c>
      <c r="C1984" s="150"/>
      <c r="D1984" s="31">
        <f t="shared" si="190"/>
        <v>2150</v>
      </c>
      <c r="E1984" s="31">
        <f t="shared" si="191"/>
        <v>37750</v>
      </c>
      <c r="F1984" s="108">
        <f t="shared" si="192"/>
        <v>5.6953642384105961E-2</v>
      </c>
    </row>
    <row r="1985" spans="2:6" x14ac:dyDescent="0.25">
      <c r="B1985" s="149" t="s">
        <v>1199</v>
      </c>
      <c r="C1985" s="150"/>
      <c r="D1985" s="31">
        <f t="shared" si="190"/>
        <v>5130</v>
      </c>
      <c r="E1985" s="31">
        <f t="shared" si="191"/>
        <v>71060</v>
      </c>
      <c r="F1985" s="108">
        <f t="shared" si="192"/>
        <v>7.2192513368983954E-2</v>
      </c>
    </row>
    <row r="1986" spans="2:6" x14ac:dyDescent="0.25">
      <c r="D1986" s="110"/>
      <c r="E1986" s="110"/>
      <c r="F1986" s="143"/>
    </row>
    <row r="1987" spans="2:6" x14ac:dyDescent="0.25">
      <c r="C1987" s="6" t="s">
        <v>1213</v>
      </c>
      <c r="D1987" s="111">
        <f>SUM(D1980:D1986)</f>
        <v>22340</v>
      </c>
      <c r="E1987" s="111">
        <f>SUM(E1980:E1986)</f>
        <v>351310</v>
      </c>
      <c r="F1987" s="109">
        <f>+D1987/E1987</f>
        <v>6.359056104295352E-2</v>
      </c>
    </row>
    <row r="1989" spans="2:6" x14ac:dyDescent="0.25">
      <c r="B1989" s="23" t="s">
        <v>1225</v>
      </c>
    </row>
    <row r="1991" spans="2:6" ht="36" x14ac:dyDescent="0.25">
      <c r="B1991" s="167" t="s">
        <v>1217</v>
      </c>
      <c r="C1991" s="168"/>
      <c r="D1991" s="90" t="s">
        <v>1276</v>
      </c>
      <c r="E1991" s="90" t="s">
        <v>1294</v>
      </c>
      <c r="F1991" s="22" t="s">
        <v>1295</v>
      </c>
    </row>
    <row r="1992" spans="2:6" x14ac:dyDescent="0.25">
      <c r="B1992" s="171" t="s">
        <v>1218</v>
      </c>
      <c r="C1992" s="172"/>
      <c r="D1992" s="31">
        <f>SUMIFS($L$1929:$L$1969,$F$1929:$F$1969,$B1992)</f>
        <v>530</v>
      </c>
      <c r="E1992" s="31">
        <f>SUMIFS($J$1929:$J$1969,$F$1929:$F$1969,$B1992)</f>
        <v>7020</v>
      </c>
      <c r="F1992" s="108">
        <f>+D1992/E1992</f>
        <v>7.5498575498575499E-2</v>
      </c>
    </row>
    <row r="1993" spans="2:6" x14ac:dyDescent="0.25">
      <c r="B1993" s="171" t="s">
        <v>1219</v>
      </c>
      <c r="C1993" s="172"/>
      <c r="D1993" s="31">
        <f t="shared" ref="D1993:D2001" si="193">SUMIFS($L$1929:$L$1969,$F$1929:$F$1969,$B1993)</f>
        <v>1330</v>
      </c>
      <c r="E1993" s="31">
        <f t="shared" ref="E1993:E2001" si="194">SUMIFS($J$1929:$J$1969,$F$1929:$F$1969,$B1993)</f>
        <v>13330</v>
      </c>
      <c r="F1993" s="108">
        <f t="shared" ref="F1993:F2000" si="195">+D1993/E1993</f>
        <v>9.9774943735933985E-2</v>
      </c>
    </row>
    <row r="1994" spans="2:6" x14ac:dyDescent="0.25">
      <c r="B1994" s="171" t="s">
        <v>980</v>
      </c>
      <c r="C1994" s="172"/>
      <c r="D1994" s="31">
        <f t="shared" si="193"/>
        <v>1650</v>
      </c>
      <c r="E1994" s="31">
        <f t="shared" si="194"/>
        <v>36140</v>
      </c>
      <c r="F1994" s="108">
        <f t="shared" si="195"/>
        <v>4.5655783065855007E-2</v>
      </c>
    </row>
    <row r="1995" spans="2:6" x14ac:dyDescent="0.25">
      <c r="B1995" s="171" t="s">
        <v>1220</v>
      </c>
      <c r="C1995" s="172"/>
      <c r="D1995" s="31">
        <f t="shared" si="193"/>
        <v>2360</v>
      </c>
      <c r="E1995" s="31">
        <f t="shared" si="194"/>
        <v>30570</v>
      </c>
      <c r="F1995" s="108">
        <f t="shared" si="195"/>
        <v>7.7199869152764153E-2</v>
      </c>
    </row>
    <row r="1996" spans="2:6" x14ac:dyDescent="0.25">
      <c r="B1996" s="171" t="s">
        <v>976</v>
      </c>
      <c r="C1996" s="172"/>
      <c r="D1996" s="31">
        <f t="shared" si="193"/>
        <v>3650</v>
      </c>
      <c r="E1996" s="31">
        <f t="shared" si="194"/>
        <v>62360</v>
      </c>
      <c r="F1996" s="108">
        <f t="shared" si="195"/>
        <v>5.8531109685695956E-2</v>
      </c>
    </row>
    <row r="1997" spans="2:6" x14ac:dyDescent="0.25">
      <c r="B1997" s="171" t="s">
        <v>1221</v>
      </c>
      <c r="C1997" s="172"/>
      <c r="D1997" s="31">
        <f t="shared" si="193"/>
        <v>2250</v>
      </c>
      <c r="E1997" s="31">
        <f t="shared" si="194"/>
        <v>45990</v>
      </c>
      <c r="F1997" s="108">
        <f t="shared" si="195"/>
        <v>4.8923679060665359E-2</v>
      </c>
    </row>
    <row r="1998" spans="2:6" x14ac:dyDescent="0.25">
      <c r="B1998" s="171" t="s">
        <v>1222</v>
      </c>
      <c r="C1998" s="172"/>
      <c r="D1998" s="31">
        <f t="shared" si="193"/>
        <v>1850</v>
      </c>
      <c r="E1998" s="31">
        <f t="shared" si="194"/>
        <v>29950</v>
      </c>
      <c r="F1998" s="108">
        <f t="shared" si="195"/>
        <v>6.1769616026711188E-2</v>
      </c>
    </row>
    <row r="1999" spans="2:6" x14ac:dyDescent="0.25">
      <c r="B1999" s="171" t="s">
        <v>1223</v>
      </c>
      <c r="C1999" s="172"/>
      <c r="D1999" s="31">
        <f t="shared" si="193"/>
        <v>1260</v>
      </c>
      <c r="E1999" s="31">
        <f t="shared" si="194"/>
        <v>16580</v>
      </c>
      <c r="F1999" s="108">
        <f t="shared" si="195"/>
        <v>7.5995174909529548E-2</v>
      </c>
    </row>
    <row r="2000" spans="2:6" x14ac:dyDescent="0.25">
      <c r="B2000" s="171" t="s">
        <v>1224</v>
      </c>
      <c r="C2000" s="172"/>
      <c r="D2000" s="31">
        <f t="shared" si="193"/>
        <v>4700</v>
      </c>
      <c r="E2000" s="31">
        <f t="shared" si="194"/>
        <v>76200</v>
      </c>
      <c r="F2000" s="108">
        <f t="shared" si="195"/>
        <v>6.1679790026246718E-2</v>
      </c>
    </row>
    <row r="2001" spans="2:6" x14ac:dyDescent="0.25">
      <c r="B2001" s="171" t="s">
        <v>1195</v>
      </c>
      <c r="C2001" s="172"/>
      <c r="D2001" s="31">
        <f t="shared" si="193"/>
        <v>2760</v>
      </c>
      <c r="E2001" s="31">
        <f t="shared" si="194"/>
        <v>33170</v>
      </c>
      <c r="F2001" s="108">
        <f>+D2001/E2001</f>
        <v>8.3207717817304794E-2</v>
      </c>
    </row>
    <row r="2002" spans="2:6" x14ac:dyDescent="0.25">
      <c r="F2002" s="145"/>
    </row>
    <row r="2003" spans="2:6" x14ac:dyDescent="0.25">
      <c r="C2003" s="6" t="s">
        <v>1213</v>
      </c>
      <c r="D2003" s="111">
        <f>SUM(D1992:D2002)</f>
        <v>22340</v>
      </c>
      <c r="E2003" s="111">
        <f>SUM(E1992:E2002)</f>
        <v>351310</v>
      </c>
      <c r="F2003" s="109">
        <f>+D2003/E2003</f>
        <v>6.359056104295352E-2</v>
      </c>
    </row>
    <row r="2005" spans="2:6" x14ac:dyDescent="0.25">
      <c r="B2005" s="23" t="s">
        <v>1279</v>
      </c>
    </row>
    <row r="2007" spans="2:6" ht="36" x14ac:dyDescent="0.25">
      <c r="B2007" s="167" t="s">
        <v>1214</v>
      </c>
      <c r="C2007" s="168"/>
      <c r="D2007" s="90" t="s">
        <v>1276</v>
      </c>
      <c r="E2007" s="90" t="s">
        <v>1294</v>
      </c>
      <c r="F2007" s="22" t="s">
        <v>1295</v>
      </c>
    </row>
    <row r="2008" spans="2:6" x14ac:dyDescent="0.25">
      <c r="B2008" s="179">
        <v>1000</v>
      </c>
      <c r="C2008" s="180"/>
      <c r="D2008" s="31">
        <f>SUMIFS($L$1929:$L$1969,$H$1929:$H$1969,$B2008)</f>
        <v>120</v>
      </c>
      <c r="E2008" s="31">
        <f>SUMIFS($J$1929:$J$1969,$H$1929:$H$1969,$B2008)</f>
        <v>830</v>
      </c>
      <c r="F2008" s="108">
        <f>+D2008/E2008</f>
        <v>0.14457831325301204</v>
      </c>
    </row>
    <row r="2009" spans="2:6" x14ac:dyDescent="0.25">
      <c r="B2009" s="179">
        <v>2000</v>
      </c>
      <c r="C2009" s="180"/>
      <c r="D2009" s="31">
        <f t="shared" ref="D2009:D2017" si="196">SUMIFS($L$1929:$L$1969,$H$1929:$H$1969,$B2009)</f>
        <v>600</v>
      </c>
      <c r="E2009" s="31">
        <f t="shared" ref="E2009:E2017" si="197">SUMIFS($J$1929:$J$1969,$H$1929:$H$1969,$B2009)</f>
        <v>5360</v>
      </c>
      <c r="F2009" s="108">
        <f t="shared" ref="F2009:F2016" si="198">+D2009/E2009</f>
        <v>0.11194029850746269</v>
      </c>
    </row>
    <row r="2010" spans="2:6" x14ac:dyDescent="0.25">
      <c r="B2010" s="179">
        <v>3000</v>
      </c>
      <c r="C2010" s="180"/>
      <c r="D2010" s="31">
        <f t="shared" si="196"/>
        <v>1250</v>
      </c>
      <c r="E2010" s="31">
        <f t="shared" si="197"/>
        <v>11610</v>
      </c>
      <c r="F2010" s="108">
        <f t="shared" si="198"/>
        <v>0.10766580534022395</v>
      </c>
    </row>
    <row r="2011" spans="2:6" x14ac:dyDescent="0.25">
      <c r="B2011" s="179">
        <v>5000</v>
      </c>
      <c r="C2011" s="180"/>
      <c r="D2011" s="31">
        <f t="shared" si="196"/>
        <v>1400</v>
      </c>
      <c r="E2011" s="31">
        <f t="shared" si="197"/>
        <v>13200</v>
      </c>
      <c r="F2011" s="108">
        <f t="shared" si="198"/>
        <v>0.10606060606060606</v>
      </c>
    </row>
    <row r="2012" spans="2:6" x14ac:dyDescent="0.25">
      <c r="B2012" s="179">
        <v>7000</v>
      </c>
      <c r="C2012" s="180"/>
      <c r="D2012" s="31">
        <f t="shared" si="196"/>
        <v>1900</v>
      </c>
      <c r="E2012" s="31">
        <f t="shared" si="197"/>
        <v>25830</v>
      </c>
      <c r="F2012" s="108">
        <f t="shared" si="198"/>
        <v>7.3557878435927218E-2</v>
      </c>
    </row>
    <row r="2013" spans="2:6" x14ac:dyDescent="0.25">
      <c r="B2013" s="179">
        <v>10000</v>
      </c>
      <c r="C2013" s="180"/>
      <c r="D2013" s="31">
        <f t="shared" si="196"/>
        <v>2000</v>
      </c>
      <c r="E2013" s="31">
        <f t="shared" si="197"/>
        <v>31200</v>
      </c>
      <c r="F2013" s="108">
        <f t="shared" si="198"/>
        <v>6.4102564102564097E-2</v>
      </c>
    </row>
    <row r="2014" spans="2:6" x14ac:dyDescent="0.25">
      <c r="B2014" s="179">
        <v>15000</v>
      </c>
      <c r="C2014" s="180"/>
      <c r="D2014" s="31">
        <f t="shared" si="196"/>
        <v>3250</v>
      </c>
      <c r="E2014" s="31">
        <f t="shared" si="197"/>
        <v>49500</v>
      </c>
      <c r="F2014" s="108">
        <f t="shared" si="198"/>
        <v>6.5656565656565663E-2</v>
      </c>
    </row>
    <row r="2015" spans="2:6" x14ac:dyDescent="0.25">
      <c r="B2015" s="179">
        <v>20000</v>
      </c>
      <c r="C2015" s="180"/>
      <c r="D2015" s="31">
        <f t="shared" si="196"/>
        <v>6300</v>
      </c>
      <c r="E2015" s="31">
        <f t="shared" si="197"/>
        <v>112200</v>
      </c>
      <c r="F2015" s="108">
        <f t="shared" si="198"/>
        <v>5.6149732620320858E-2</v>
      </c>
    </row>
    <row r="2016" spans="2:6" x14ac:dyDescent="0.25">
      <c r="B2016" s="179">
        <v>30000</v>
      </c>
      <c r="C2016" s="180"/>
      <c r="D2016" s="31">
        <f t="shared" si="196"/>
        <v>4400</v>
      </c>
      <c r="E2016" s="31">
        <f t="shared" si="197"/>
        <v>90300</v>
      </c>
      <c r="F2016" s="108">
        <f t="shared" si="198"/>
        <v>4.8726467331118496E-2</v>
      </c>
    </row>
    <row r="2017" spans="2:6" x14ac:dyDescent="0.25">
      <c r="B2017" s="179">
        <v>8000</v>
      </c>
      <c r="C2017" s="180"/>
      <c r="D2017" s="31">
        <f t="shared" si="196"/>
        <v>1120</v>
      </c>
      <c r="E2017" s="31">
        <f t="shared" si="197"/>
        <v>11280</v>
      </c>
      <c r="F2017" s="108">
        <f>+D2017/E2017</f>
        <v>9.9290780141843976E-2</v>
      </c>
    </row>
    <row r="2018" spans="2:6" x14ac:dyDescent="0.25">
      <c r="F2018" s="145"/>
    </row>
    <row r="2019" spans="2:6" x14ac:dyDescent="0.25">
      <c r="C2019" s="6" t="s">
        <v>1213</v>
      </c>
      <c r="D2019" s="111">
        <f>SUM(D2008:D2018)</f>
        <v>22340</v>
      </c>
      <c r="E2019" s="111">
        <f>SUM(E2008:E2018)</f>
        <v>351310</v>
      </c>
      <c r="F2019" s="109">
        <f>+D2019/E2019</f>
        <v>6.359056104295352E-2</v>
      </c>
    </row>
    <row r="2021" spans="2:6" x14ac:dyDescent="0.25">
      <c r="B2021" s="23" t="s">
        <v>1280</v>
      </c>
    </row>
    <row r="2023" spans="2:6" ht="36" x14ac:dyDescent="0.25">
      <c r="B2023" s="167" t="s">
        <v>940</v>
      </c>
      <c r="C2023" s="168"/>
      <c r="D2023" s="90" t="s">
        <v>1276</v>
      </c>
      <c r="E2023" s="90" t="s">
        <v>1294</v>
      </c>
      <c r="F2023" s="22" t="s">
        <v>1295</v>
      </c>
    </row>
    <row r="2024" spans="2:6" x14ac:dyDescent="0.25">
      <c r="B2024" s="112" t="s">
        <v>932</v>
      </c>
      <c r="C2024" s="113"/>
      <c r="D2024" s="31">
        <f t="shared" ref="D2024:D2029" si="199">SUMIFS($L$1929:$L$1969,$G$1929:$G$1969,$B2024)</f>
        <v>2310</v>
      </c>
      <c r="E2024" s="31">
        <f t="shared" ref="E2024:E2029" si="200">SUMIFS($J$1929:$J$1969,$G$1929:$G$1969,$B2024)</f>
        <v>35660</v>
      </c>
      <c r="F2024" s="108">
        <f t="shared" ref="F2024:F2029" si="201">+D2024/E2024</f>
        <v>6.477846326416152E-2</v>
      </c>
    </row>
    <row r="2025" spans="2:6" x14ac:dyDescent="0.25">
      <c r="B2025" s="112" t="s">
        <v>933</v>
      </c>
      <c r="C2025" s="113"/>
      <c r="D2025" s="31">
        <f t="shared" si="199"/>
        <v>4350</v>
      </c>
      <c r="E2025" s="31">
        <f t="shared" si="200"/>
        <v>61430</v>
      </c>
      <c r="F2025" s="108">
        <f t="shared" si="201"/>
        <v>7.0812306690542087E-2</v>
      </c>
    </row>
    <row r="2026" spans="2:6" x14ac:dyDescent="0.25">
      <c r="B2026" s="112" t="s">
        <v>934</v>
      </c>
      <c r="C2026" s="113"/>
      <c r="D2026" s="31">
        <f t="shared" si="199"/>
        <v>2550</v>
      </c>
      <c r="E2026" s="31">
        <f t="shared" si="200"/>
        <v>49950</v>
      </c>
      <c r="F2026" s="108">
        <f t="shared" si="201"/>
        <v>5.1051051051051052E-2</v>
      </c>
    </row>
    <row r="2027" spans="2:6" x14ac:dyDescent="0.25">
      <c r="B2027" s="112" t="s">
        <v>935</v>
      </c>
      <c r="C2027" s="113"/>
      <c r="D2027" s="31">
        <f t="shared" si="199"/>
        <v>4910</v>
      </c>
      <c r="E2027" s="31">
        <f t="shared" si="200"/>
        <v>79200</v>
      </c>
      <c r="F2027" s="108">
        <f t="shared" si="201"/>
        <v>6.1994949494949492E-2</v>
      </c>
    </row>
    <row r="2028" spans="2:6" x14ac:dyDescent="0.25">
      <c r="B2028" s="112" t="s">
        <v>936</v>
      </c>
      <c r="C2028" s="113"/>
      <c r="D2028" s="31">
        <f t="shared" si="199"/>
        <v>3430</v>
      </c>
      <c r="E2028" s="31">
        <f t="shared" si="200"/>
        <v>52260</v>
      </c>
      <c r="F2028" s="108">
        <f t="shared" si="201"/>
        <v>6.5633371603520854E-2</v>
      </c>
    </row>
    <row r="2029" spans="2:6" x14ac:dyDescent="0.25">
      <c r="B2029" s="112" t="s">
        <v>937</v>
      </c>
      <c r="C2029" s="113"/>
      <c r="D2029" s="31">
        <f t="shared" si="199"/>
        <v>4790</v>
      </c>
      <c r="E2029" s="31">
        <f t="shared" si="200"/>
        <v>72810</v>
      </c>
      <c r="F2029" s="108">
        <f t="shared" si="201"/>
        <v>6.57876665293229E-2</v>
      </c>
    </row>
    <row r="2030" spans="2:6" x14ac:dyDescent="0.25">
      <c r="F2030" s="145"/>
    </row>
    <row r="2031" spans="2:6" x14ac:dyDescent="0.25">
      <c r="C2031" s="6" t="s">
        <v>1213</v>
      </c>
      <c r="D2031" s="111">
        <f>SUM(D2024:D2030)</f>
        <v>22340</v>
      </c>
      <c r="E2031" s="111">
        <f>SUM(E2024:E2030)</f>
        <v>351310</v>
      </c>
      <c r="F2031" s="109">
        <f>+D2031/E2031</f>
        <v>6.359056104295352E-2</v>
      </c>
    </row>
  </sheetData>
  <mergeCells count="555">
    <mergeCell ref="B2012:C2012"/>
    <mergeCell ref="B2013:C2013"/>
    <mergeCell ref="B2014:C2014"/>
    <mergeCell ref="B2015:C2015"/>
    <mergeCell ref="B2016:C2016"/>
    <mergeCell ref="B2017:C2017"/>
    <mergeCell ref="B2023:C2023"/>
    <mergeCell ref="C1928:D1928"/>
    <mergeCell ref="B1979:C1979"/>
    <mergeCell ref="B1980:C1980"/>
    <mergeCell ref="B1981:C1981"/>
    <mergeCell ref="B1982:C1982"/>
    <mergeCell ref="B1997:C1997"/>
    <mergeCell ref="B1998:C1998"/>
    <mergeCell ref="B1999:C1999"/>
    <mergeCell ref="B2000:C2000"/>
    <mergeCell ref="B2001:C2001"/>
    <mergeCell ref="B2007:C2007"/>
    <mergeCell ref="B2008:C2008"/>
    <mergeCell ref="B2009:C2009"/>
    <mergeCell ref="B2010:C2010"/>
    <mergeCell ref="B1983:C1983"/>
    <mergeCell ref="B1984:C1984"/>
    <mergeCell ref="B1993:C1993"/>
    <mergeCell ref="B1994:C1994"/>
    <mergeCell ref="B1995:C1995"/>
    <mergeCell ref="B1996:C1996"/>
    <mergeCell ref="B1908:C1908"/>
    <mergeCell ref="B1909:C1909"/>
    <mergeCell ref="B1910:C1910"/>
    <mergeCell ref="B1916:C1916"/>
    <mergeCell ref="B2011:C2011"/>
    <mergeCell ref="B1902:C1902"/>
    <mergeCell ref="B1903:C1903"/>
    <mergeCell ref="B1904:C1904"/>
    <mergeCell ref="B1905:C1905"/>
    <mergeCell ref="B1906:C1906"/>
    <mergeCell ref="B1907:C1907"/>
    <mergeCell ref="B1985:C1985"/>
    <mergeCell ref="B1991:C1991"/>
    <mergeCell ref="B1992:C1992"/>
    <mergeCell ref="B1888:C1888"/>
    <mergeCell ref="B1889:C1889"/>
    <mergeCell ref="B1890:C1890"/>
    <mergeCell ref="B1891:C1891"/>
    <mergeCell ref="B1892:C1892"/>
    <mergeCell ref="B1893:C1893"/>
    <mergeCell ref="B1894:C1894"/>
    <mergeCell ref="B1900:C1900"/>
    <mergeCell ref="B1901:C1901"/>
    <mergeCell ref="B1874:C1874"/>
    <mergeCell ref="B1875:C1875"/>
    <mergeCell ref="B1876:C1876"/>
    <mergeCell ref="B1877:C1877"/>
    <mergeCell ref="B1878:C1878"/>
    <mergeCell ref="B1884:C1884"/>
    <mergeCell ref="B1885:C1885"/>
    <mergeCell ref="B1886:C1886"/>
    <mergeCell ref="B1887:C1887"/>
    <mergeCell ref="B1796:C1796"/>
    <mergeCell ref="B1802:C1802"/>
    <mergeCell ref="B1815:C1816"/>
    <mergeCell ref="D1815:G1815"/>
    <mergeCell ref="H1815:H1816"/>
    <mergeCell ref="D1816:G1816"/>
    <mergeCell ref="C1821:D1821"/>
    <mergeCell ref="B1872:C1872"/>
    <mergeCell ref="B1873:C1873"/>
    <mergeCell ref="B1787:C1787"/>
    <mergeCell ref="B1788:C1788"/>
    <mergeCell ref="B1789:C1789"/>
    <mergeCell ref="B1790:C1790"/>
    <mergeCell ref="B1791:C1791"/>
    <mergeCell ref="B1792:C1792"/>
    <mergeCell ref="B1793:C1793"/>
    <mergeCell ref="B1794:C1794"/>
    <mergeCell ref="B1795:C1795"/>
    <mergeCell ref="B1773:C1773"/>
    <mergeCell ref="B1774:C1774"/>
    <mergeCell ref="B1775:C1775"/>
    <mergeCell ref="B1776:C1776"/>
    <mergeCell ref="B1777:C1777"/>
    <mergeCell ref="B1778:C1778"/>
    <mergeCell ref="B1779:C1779"/>
    <mergeCell ref="B1780:C1780"/>
    <mergeCell ref="B1786:C1786"/>
    <mergeCell ref="B1759:C1759"/>
    <mergeCell ref="B1760:C1760"/>
    <mergeCell ref="B1761:C1761"/>
    <mergeCell ref="B1762:C1762"/>
    <mergeCell ref="B1763:C1763"/>
    <mergeCell ref="B1764:C1764"/>
    <mergeCell ref="B1770:C1770"/>
    <mergeCell ref="B1771:C1771"/>
    <mergeCell ref="B1772:C1772"/>
    <mergeCell ref="B1681:C1681"/>
    <mergeCell ref="B1682:C1682"/>
    <mergeCell ref="B1688:C1688"/>
    <mergeCell ref="B1701:C1702"/>
    <mergeCell ref="D1701:G1701"/>
    <mergeCell ref="H1701:H1702"/>
    <mergeCell ref="D1702:G1702"/>
    <mergeCell ref="C1707:D1707"/>
    <mergeCell ref="B1758:C1758"/>
    <mergeCell ref="B1672:C1672"/>
    <mergeCell ref="B1673:C1673"/>
    <mergeCell ref="B1674:C1674"/>
    <mergeCell ref="B1675:C1675"/>
    <mergeCell ref="B1676:C1676"/>
    <mergeCell ref="B1677:C1677"/>
    <mergeCell ref="B1678:C1678"/>
    <mergeCell ref="B1679:C1679"/>
    <mergeCell ref="B1680:C1680"/>
    <mergeCell ref="B1658:C1658"/>
    <mergeCell ref="B1659:C1659"/>
    <mergeCell ref="B1660:C1660"/>
    <mergeCell ref="B1661:C1661"/>
    <mergeCell ref="B1662:C1662"/>
    <mergeCell ref="B1663:C1663"/>
    <mergeCell ref="B1664:C1664"/>
    <mergeCell ref="B1665:C1665"/>
    <mergeCell ref="B1666:C1666"/>
    <mergeCell ref="B1644:C1644"/>
    <mergeCell ref="B1645:C1645"/>
    <mergeCell ref="B1646:C1646"/>
    <mergeCell ref="B1647:C1647"/>
    <mergeCell ref="B1648:C1648"/>
    <mergeCell ref="B1649:C1649"/>
    <mergeCell ref="B1650:C1650"/>
    <mergeCell ref="B1656:C1656"/>
    <mergeCell ref="B1657:C1657"/>
    <mergeCell ref="B1524:C1524"/>
    <mergeCell ref="B1525:C1525"/>
    <mergeCell ref="B1526:C1526"/>
    <mergeCell ref="B1527:C1527"/>
    <mergeCell ref="B1528:C1528"/>
    <mergeCell ref="B1529:C1529"/>
    <mergeCell ref="B1530:C1530"/>
    <mergeCell ref="B1536:C1536"/>
    <mergeCell ref="C1548:D1548"/>
    <mergeCell ref="B1510:C1510"/>
    <mergeCell ref="B1511:C1511"/>
    <mergeCell ref="B1512:C1512"/>
    <mergeCell ref="B1513:C1513"/>
    <mergeCell ref="B1514:C1514"/>
    <mergeCell ref="B1520:C1520"/>
    <mergeCell ref="B1521:C1521"/>
    <mergeCell ref="B1522:C1522"/>
    <mergeCell ref="B1523:C1523"/>
    <mergeCell ref="B1496:C1496"/>
    <mergeCell ref="B1497:C1497"/>
    <mergeCell ref="B1498:C1498"/>
    <mergeCell ref="B1504:C1504"/>
    <mergeCell ref="B1505:C1505"/>
    <mergeCell ref="B1506:C1506"/>
    <mergeCell ref="B1507:C1507"/>
    <mergeCell ref="B1508:C1508"/>
    <mergeCell ref="B1509:C1509"/>
    <mergeCell ref="B1376:C1376"/>
    <mergeCell ref="B1377:C1377"/>
    <mergeCell ref="B1378:C1378"/>
    <mergeCell ref="B1384:C1384"/>
    <mergeCell ref="C1396:D1396"/>
    <mergeCell ref="B1492:C1492"/>
    <mergeCell ref="B1493:C1493"/>
    <mergeCell ref="B1494:C1494"/>
    <mergeCell ref="B1495:C1495"/>
    <mergeCell ref="B1362:C1362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C1244:D1244"/>
    <mergeCell ref="B1340:C1340"/>
    <mergeCell ref="B1341:C1341"/>
    <mergeCell ref="B1342:C1342"/>
    <mergeCell ref="B1343:C1343"/>
    <mergeCell ref="B1344:C1344"/>
    <mergeCell ref="B1345:C1345"/>
    <mergeCell ref="B1346:C1346"/>
    <mergeCell ref="B1352:C1352"/>
    <mergeCell ref="B1220:C1220"/>
    <mergeCell ref="B1221:C1221"/>
    <mergeCell ref="B1222:C1222"/>
    <mergeCell ref="B1223:C1223"/>
    <mergeCell ref="B1224:C1224"/>
    <mergeCell ref="B1225:C1225"/>
    <mergeCell ref="B1226:C1226"/>
    <mergeCell ref="B1232:C1232"/>
    <mergeCell ref="B1206:C1206"/>
    <mergeCell ref="B1207:C1207"/>
    <mergeCell ref="B1208:C1208"/>
    <mergeCell ref="B1209:C1209"/>
    <mergeCell ref="B1210:C1210"/>
    <mergeCell ref="B1216:C1216"/>
    <mergeCell ref="B1217:C1217"/>
    <mergeCell ref="B1218:C1218"/>
    <mergeCell ref="B1219:C1219"/>
    <mergeCell ref="B1194:C1194"/>
    <mergeCell ref="B1200:C1200"/>
    <mergeCell ref="B1201:C1201"/>
    <mergeCell ref="B1202:C1202"/>
    <mergeCell ref="B1203:C1203"/>
    <mergeCell ref="B1204:C1204"/>
    <mergeCell ref="B1205:C1205"/>
    <mergeCell ref="C1092:D1092"/>
    <mergeCell ref="B1188:C1188"/>
    <mergeCell ref="B1189:C1189"/>
    <mergeCell ref="B1190:C1190"/>
    <mergeCell ref="B1191:C1191"/>
    <mergeCell ref="B1192:C1192"/>
    <mergeCell ref="B1193:C1193"/>
    <mergeCell ref="B18:C19"/>
    <mergeCell ref="D18:G18"/>
    <mergeCell ref="H18:H19"/>
    <mergeCell ref="D19:G19"/>
    <mergeCell ref="C24:D24"/>
    <mergeCell ref="B1086:C1087"/>
    <mergeCell ref="D1086:G1086"/>
    <mergeCell ref="H1086:H1087"/>
    <mergeCell ref="D1087:G1087"/>
    <mergeCell ref="B86:C86"/>
    <mergeCell ref="B87:C87"/>
    <mergeCell ref="B93:C93"/>
    <mergeCell ref="B94:C94"/>
    <mergeCell ref="B95:C95"/>
    <mergeCell ref="B81:C81"/>
    <mergeCell ref="B82:C82"/>
    <mergeCell ref="B83:C83"/>
    <mergeCell ref="B84:C84"/>
    <mergeCell ref="B85:C85"/>
    <mergeCell ref="B101:C101"/>
    <mergeCell ref="B102:C102"/>
    <mergeCell ref="B103:C103"/>
    <mergeCell ref="B109:C109"/>
    <mergeCell ref="B110:C110"/>
    <mergeCell ref="B96:C96"/>
    <mergeCell ref="B97:C97"/>
    <mergeCell ref="B98:C98"/>
    <mergeCell ref="B99:C99"/>
    <mergeCell ref="B100:C100"/>
    <mergeCell ref="B116:C116"/>
    <mergeCell ref="B117:C117"/>
    <mergeCell ref="B118:C118"/>
    <mergeCell ref="B119:C119"/>
    <mergeCell ref="C125:D125"/>
    <mergeCell ref="B111:C111"/>
    <mergeCell ref="B112:C112"/>
    <mergeCell ref="B113:C113"/>
    <mergeCell ref="B114:C114"/>
    <mergeCell ref="B115:C115"/>
    <mergeCell ref="B187:C187"/>
    <mergeCell ref="B188:C188"/>
    <mergeCell ref="B194:C194"/>
    <mergeCell ref="B217:C217"/>
    <mergeCell ref="B195:C195"/>
    <mergeCell ref="B196:C196"/>
    <mergeCell ref="B182:C182"/>
    <mergeCell ref="B183:C183"/>
    <mergeCell ref="B184:C184"/>
    <mergeCell ref="B185:C185"/>
    <mergeCell ref="B186:C186"/>
    <mergeCell ref="B202:C202"/>
    <mergeCell ref="B203:C203"/>
    <mergeCell ref="B212:C212"/>
    <mergeCell ref="B213:C213"/>
    <mergeCell ref="B214:C214"/>
    <mergeCell ref="B215:C215"/>
    <mergeCell ref="B216:C216"/>
    <mergeCell ref="B204:C204"/>
    <mergeCell ref="B210:C210"/>
    <mergeCell ref="B211:C211"/>
    <mergeCell ref="B197:C197"/>
    <mergeCell ref="B198:C198"/>
    <mergeCell ref="B199:C199"/>
    <mergeCell ref="B200:C200"/>
    <mergeCell ref="B201:C201"/>
    <mergeCell ref="B283:C283"/>
    <mergeCell ref="B284:C284"/>
    <mergeCell ref="B285:C285"/>
    <mergeCell ref="B286:C286"/>
    <mergeCell ref="B287:C287"/>
    <mergeCell ref="B218:C218"/>
    <mergeCell ref="B219:C219"/>
    <mergeCell ref="B220:C220"/>
    <mergeCell ref="C226:D226"/>
    <mergeCell ref="B298:C298"/>
    <mergeCell ref="B299:C299"/>
    <mergeCell ref="B300:C300"/>
    <mergeCell ref="B301:C301"/>
    <mergeCell ref="B302:C302"/>
    <mergeCell ref="B288:C288"/>
    <mergeCell ref="B289:C289"/>
    <mergeCell ref="B295:C295"/>
    <mergeCell ref="B296:C296"/>
    <mergeCell ref="B297:C297"/>
    <mergeCell ref="B313:C313"/>
    <mergeCell ref="B314:C314"/>
    <mergeCell ref="B315:C315"/>
    <mergeCell ref="B316:C316"/>
    <mergeCell ref="B317:C317"/>
    <mergeCell ref="B303:C303"/>
    <mergeCell ref="B304:C304"/>
    <mergeCell ref="B305:C305"/>
    <mergeCell ref="B311:C311"/>
    <mergeCell ref="B312:C312"/>
    <mergeCell ref="B384:C384"/>
    <mergeCell ref="B385:C385"/>
    <mergeCell ref="B386:C386"/>
    <mergeCell ref="B387:C387"/>
    <mergeCell ref="B388:C388"/>
    <mergeCell ref="B318:C318"/>
    <mergeCell ref="B319:C319"/>
    <mergeCell ref="B320:C320"/>
    <mergeCell ref="B321:C321"/>
    <mergeCell ref="C327:D327"/>
    <mergeCell ref="B399:C399"/>
    <mergeCell ref="B400:C400"/>
    <mergeCell ref="B401:C401"/>
    <mergeCell ref="B402:C402"/>
    <mergeCell ref="B403:C403"/>
    <mergeCell ref="B389:C389"/>
    <mergeCell ref="B390:C390"/>
    <mergeCell ref="B396:C396"/>
    <mergeCell ref="B397:C397"/>
    <mergeCell ref="B398:C398"/>
    <mergeCell ref="B414:C414"/>
    <mergeCell ref="B415:C415"/>
    <mergeCell ref="B416:C416"/>
    <mergeCell ref="B417:C417"/>
    <mergeCell ref="B418:C418"/>
    <mergeCell ref="B404:C404"/>
    <mergeCell ref="B405:C405"/>
    <mergeCell ref="B406:C406"/>
    <mergeCell ref="B412:C412"/>
    <mergeCell ref="B413:C413"/>
    <mergeCell ref="D429:G429"/>
    <mergeCell ref="H429:H430"/>
    <mergeCell ref="D430:G430"/>
    <mergeCell ref="D435:E435"/>
    <mergeCell ref="F435:G435"/>
    <mergeCell ref="B419:C419"/>
    <mergeCell ref="B420:C420"/>
    <mergeCell ref="B421:C421"/>
    <mergeCell ref="B422:C422"/>
    <mergeCell ref="B429:C430"/>
    <mergeCell ref="B509:C509"/>
    <mergeCell ref="B525:C525"/>
    <mergeCell ref="B501:C501"/>
    <mergeCell ref="B502:C502"/>
    <mergeCell ref="B503:C503"/>
    <mergeCell ref="B497:C497"/>
    <mergeCell ref="B498:C498"/>
    <mergeCell ref="B499:C499"/>
    <mergeCell ref="B500:C500"/>
    <mergeCell ref="B515:C515"/>
    <mergeCell ref="B516:C516"/>
    <mergeCell ref="B517:C517"/>
    <mergeCell ref="B518:C518"/>
    <mergeCell ref="B519:C519"/>
    <mergeCell ref="B510:C510"/>
    <mergeCell ref="B511:C511"/>
    <mergeCell ref="B512:C512"/>
    <mergeCell ref="B513:C513"/>
    <mergeCell ref="B514:C514"/>
    <mergeCell ref="D540:E540"/>
    <mergeCell ref="F540:G540"/>
    <mergeCell ref="B531:C531"/>
    <mergeCell ref="B532:C532"/>
    <mergeCell ref="B533:C533"/>
    <mergeCell ref="B534:C534"/>
    <mergeCell ref="B526:C526"/>
    <mergeCell ref="B527:C527"/>
    <mergeCell ref="B528:C528"/>
    <mergeCell ref="B529:C529"/>
    <mergeCell ref="B530:C530"/>
    <mergeCell ref="B607:C607"/>
    <mergeCell ref="B608:C608"/>
    <mergeCell ref="B614:C614"/>
    <mergeCell ref="B615:C615"/>
    <mergeCell ref="B616:C616"/>
    <mergeCell ref="B602:C602"/>
    <mergeCell ref="B603:C603"/>
    <mergeCell ref="B604:C604"/>
    <mergeCell ref="B605:C605"/>
    <mergeCell ref="B606:C606"/>
    <mergeCell ref="B622:C622"/>
    <mergeCell ref="B623:C623"/>
    <mergeCell ref="B624:C624"/>
    <mergeCell ref="B630:C630"/>
    <mergeCell ref="B631:C631"/>
    <mergeCell ref="B617:C617"/>
    <mergeCell ref="B618:C618"/>
    <mergeCell ref="B619:C619"/>
    <mergeCell ref="B620:C620"/>
    <mergeCell ref="B621:C621"/>
    <mergeCell ref="B637:C637"/>
    <mergeCell ref="B638:C638"/>
    <mergeCell ref="B639:C639"/>
    <mergeCell ref="D645:E645"/>
    <mergeCell ref="F645:G645"/>
    <mergeCell ref="B632:C632"/>
    <mergeCell ref="B633:C633"/>
    <mergeCell ref="B634:C634"/>
    <mergeCell ref="B635:C635"/>
    <mergeCell ref="B636:C636"/>
    <mergeCell ref="B712:C712"/>
    <mergeCell ref="B713:C713"/>
    <mergeCell ref="B719:C719"/>
    <mergeCell ref="B720:C720"/>
    <mergeCell ref="B721:C721"/>
    <mergeCell ref="B707:C707"/>
    <mergeCell ref="B708:C708"/>
    <mergeCell ref="B709:C709"/>
    <mergeCell ref="B710:C710"/>
    <mergeCell ref="B711:C711"/>
    <mergeCell ref="B727:C727"/>
    <mergeCell ref="B728:C728"/>
    <mergeCell ref="B729:C729"/>
    <mergeCell ref="B735:C735"/>
    <mergeCell ref="B736:C736"/>
    <mergeCell ref="B722:C722"/>
    <mergeCell ref="B723:C723"/>
    <mergeCell ref="B724:C724"/>
    <mergeCell ref="B725:C725"/>
    <mergeCell ref="B726:C726"/>
    <mergeCell ref="B742:C742"/>
    <mergeCell ref="B743:C743"/>
    <mergeCell ref="B744:C744"/>
    <mergeCell ref="D750:E750"/>
    <mergeCell ref="F750:G750"/>
    <mergeCell ref="B737:C737"/>
    <mergeCell ref="B738:C738"/>
    <mergeCell ref="B739:C739"/>
    <mergeCell ref="B740:C740"/>
    <mergeCell ref="B741:C741"/>
    <mergeCell ref="B817:C817"/>
    <mergeCell ref="B818:C818"/>
    <mergeCell ref="B824:C824"/>
    <mergeCell ref="B825:C825"/>
    <mergeCell ref="B826:C826"/>
    <mergeCell ref="B812:C812"/>
    <mergeCell ref="B813:C813"/>
    <mergeCell ref="B814:C814"/>
    <mergeCell ref="B815:C815"/>
    <mergeCell ref="B816:C816"/>
    <mergeCell ref="B832:C832"/>
    <mergeCell ref="B833:C833"/>
    <mergeCell ref="B834:C834"/>
    <mergeCell ref="B840:C840"/>
    <mergeCell ref="B841:C841"/>
    <mergeCell ref="B827:C827"/>
    <mergeCell ref="B828:C828"/>
    <mergeCell ref="B829:C829"/>
    <mergeCell ref="B830:C830"/>
    <mergeCell ref="B831:C831"/>
    <mergeCell ref="B847:C847"/>
    <mergeCell ref="B848:C848"/>
    <mergeCell ref="B849:C849"/>
    <mergeCell ref="B856:C857"/>
    <mergeCell ref="D856:G856"/>
    <mergeCell ref="B861:C862"/>
    <mergeCell ref="D861:G862"/>
    <mergeCell ref="B842:C842"/>
    <mergeCell ref="B843:C843"/>
    <mergeCell ref="B844:C844"/>
    <mergeCell ref="B845:C845"/>
    <mergeCell ref="B846:C846"/>
    <mergeCell ref="B933:C933"/>
    <mergeCell ref="B934:C934"/>
    <mergeCell ref="B935:C935"/>
    <mergeCell ref="B936:C936"/>
    <mergeCell ref="B937:C937"/>
    <mergeCell ref="H856:H857"/>
    <mergeCell ref="D857:G857"/>
    <mergeCell ref="D869:E869"/>
    <mergeCell ref="F869:G869"/>
    <mergeCell ref="B932:C932"/>
    <mergeCell ref="B950:C950"/>
    <mergeCell ref="B951:C951"/>
    <mergeCell ref="B952:C952"/>
    <mergeCell ref="B953:C953"/>
    <mergeCell ref="B938:C938"/>
    <mergeCell ref="B945:C945"/>
    <mergeCell ref="B946:C946"/>
    <mergeCell ref="B947:C947"/>
    <mergeCell ref="B948:C948"/>
    <mergeCell ref="D977:E977"/>
    <mergeCell ref="F977:G977"/>
    <mergeCell ref="D1039:F1039"/>
    <mergeCell ref="G1039:I1039"/>
    <mergeCell ref="B1040:C1040"/>
    <mergeCell ref="B970:C970"/>
    <mergeCell ref="B971:C971"/>
    <mergeCell ref="D931:F931"/>
    <mergeCell ref="G931:I931"/>
    <mergeCell ref="D944:F944"/>
    <mergeCell ref="G944:I944"/>
    <mergeCell ref="D961:F961"/>
    <mergeCell ref="G961:I961"/>
    <mergeCell ref="B965:C965"/>
    <mergeCell ref="B966:C966"/>
    <mergeCell ref="B967:C967"/>
    <mergeCell ref="B968:C968"/>
    <mergeCell ref="B969:C969"/>
    <mergeCell ref="B954:C954"/>
    <mergeCell ref="B955:C955"/>
    <mergeCell ref="B962:C962"/>
    <mergeCell ref="B963:C963"/>
    <mergeCell ref="B964:C964"/>
    <mergeCell ref="B949:C949"/>
    <mergeCell ref="B1046:C1046"/>
    <mergeCell ref="D1052:F1052"/>
    <mergeCell ref="G1052:I1052"/>
    <mergeCell ref="B1053:C1053"/>
    <mergeCell ref="B1054:C1054"/>
    <mergeCell ref="B1041:C1041"/>
    <mergeCell ref="B1042:C1042"/>
    <mergeCell ref="B1043:C1043"/>
    <mergeCell ref="B1044:C1044"/>
    <mergeCell ref="B1045:C1045"/>
    <mergeCell ref="B1060:C1060"/>
    <mergeCell ref="B1061:C1061"/>
    <mergeCell ref="B1062:C1062"/>
    <mergeCell ref="B1063:C1063"/>
    <mergeCell ref="D1069:F1069"/>
    <mergeCell ref="B1055:C1055"/>
    <mergeCell ref="B1056:C1056"/>
    <mergeCell ref="B1057:C1057"/>
    <mergeCell ref="B1058:C1058"/>
    <mergeCell ref="B1059:C1059"/>
    <mergeCell ref="B1079:C1079"/>
    <mergeCell ref="B1074:C1074"/>
    <mergeCell ref="B1075:C1075"/>
    <mergeCell ref="B1076:C1076"/>
    <mergeCell ref="B1077:C1077"/>
    <mergeCell ref="B1078:C1078"/>
    <mergeCell ref="G1069:I1069"/>
    <mergeCell ref="B1070:C1070"/>
    <mergeCell ref="B1071:C1071"/>
    <mergeCell ref="B1072:C1072"/>
    <mergeCell ref="B1073:C1073"/>
  </mergeCells>
  <conditionalFormatting sqref="F498">
    <cfRule type="expression" dxfId="174" priority="150">
      <formula>F498&lt;70%</formula>
    </cfRule>
    <cfRule type="expression" dxfId="173" priority="151">
      <formula>F498&lt;=80%</formula>
    </cfRule>
    <cfRule type="expression" dxfId="172" priority="152">
      <formula>F498&gt;80%</formula>
    </cfRule>
  </conditionalFormatting>
  <conditionalFormatting sqref="F499:F503">
    <cfRule type="expression" dxfId="171" priority="147">
      <formula>F499&lt;70%</formula>
    </cfRule>
    <cfRule type="expression" dxfId="170" priority="148">
      <formula>F499&lt;=80%</formula>
    </cfRule>
    <cfRule type="expression" dxfId="169" priority="149">
      <formula>F499&gt;80%</formula>
    </cfRule>
  </conditionalFormatting>
  <conditionalFormatting sqref="F505">
    <cfRule type="expression" dxfId="168" priority="144">
      <formula>F505&lt;70%</formula>
    </cfRule>
    <cfRule type="expression" dxfId="167" priority="145">
      <formula>F505&lt;=80%</formula>
    </cfRule>
    <cfRule type="expression" dxfId="166" priority="146">
      <formula>F505&gt;80%</formula>
    </cfRule>
  </conditionalFormatting>
  <conditionalFormatting sqref="F510:F519">
    <cfRule type="expression" dxfId="165" priority="141">
      <formula>F510&lt;70%</formula>
    </cfRule>
    <cfRule type="expression" dxfId="164" priority="142">
      <formula>F510&lt;=80%</formula>
    </cfRule>
    <cfRule type="expression" dxfId="163" priority="143">
      <formula>F510&gt;80%</formula>
    </cfRule>
  </conditionalFormatting>
  <conditionalFormatting sqref="F526:F534">
    <cfRule type="expression" dxfId="162" priority="138">
      <formula>F526&lt;70%</formula>
    </cfRule>
    <cfRule type="expression" dxfId="161" priority="139">
      <formula>F526&lt;=80%</formula>
    </cfRule>
    <cfRule type="expression" dxfId="160" priority="140">
      <formula>F526&gt;80%</formula>
    </cfRule>
  </conditionalFormatting>
  <conditionalFormatting sqref="F603:F608">
    <cfRule type="expression" dxfId="159" priority="135">
      <formula>F603&lt;70%</formula>
    </cfRule>
    <cfRule type="expression" dxfId="158" priority="136">
      <formula>F603&lt;=80%</formula>
    </cfRule>
    <cfRule type="expression" dxfId="157" priority="137">
      <formula>F603&gt;80%</formula>
    </cfRule>
  </conditionalFormatting>
  <conditionalFormatting sqref="F610">
    <cfRule type="expression" dxfId="156" priority="132">
      <formula>F610&lt;70%</formula>
    </cfRule>
    <cfRule type="expression" dxfId="155" priority="133">
      <formula>F610&lt;=80%</formula>
    </cfRule>
    <cfRule type="expression" dxfId="154" priority="134">
      <formula>F610&gt;80%</formula>
    </cfRule>
  </conditionalFormatting>
  <conditionalFormatting sqref="F615:F624">
    <cfRule type="expression" dxfId="153" priority="129">
      <formula>F615&lt;70%</formula>
    </cfRule>
    <cfRule type="expression" dxfId="152" priority="130">
      <formula>F615&lt;=80%</formula>
    </cfRule>
    <cfRule type="expression" dxfId="151" priority="131">
      <formula>F615&gt;80%</formula>
    </cfRule>
  </conditionalFormatting>
  <conditionalFormatting sqref="F626">
    <cfRule type="expression" dxfId="150" priority="126">
      <formula>F626&lt;70%</formula>
    </cfRule>
    <cfRule type="expression" dxfId="149" priority="127">
      <formula>F626&lt;=80%</formula>
    </cfRule>
    <cfRule type="expression" dxfId="148" priority="128">
      <formula>F626&gt;80%</formula>
    </cfRule>
  </conditionalFormatting>
  <conditionalFormatting sqref="F631">
    <cfRule type="expression" dxfId="147" priority="123">
      <formula>F631&lt;70%</formula>
    </cfRule>
    <cfRule type="expression" dxfId="146" priority="124">
      <formula>F631&lt;=80%</formula>
    </cfRule>
    <cfRule type="expression" dxfId="145" priority="125">
      <formula>F631&gt;80%</formula>
    </cfRule>
  </conditionalFormatting>
  <conditionalFormatting sqref="F632:F639">
    <cfRule type="expression" dxfId="144" priority="120">
      <formula>F632&lt;70%</formula>
    </cfRule>
    <cfRule type="expression" dxfId="143" priority="121">
      <formula>F632&lt;=80%</formula>
    </cfRule>
    <cfRule type="expression" dxfId="142" priority="122">
      <formula>F632&gt;80%</formula>
    </cfRule>
  </conditionalFormatting>
  <conditionalFormatting sqref="F641">
    <cfRule type="expression" dxfId="141" priority="117">
      <formula>F641&lt;70%</formula>
    </cfRule>
    <cfRule type="expression" dxfId="140" priority="118">
      <formula>F641&lt;=80%</formula>
    </cfRule>
    <cfRule type="expression" dxfId="139" priority="119">
      <formula>F641&gt;80%</formula>
    </cfRule>
  </conditionalFormatting>
  <conditionalFormatting sqref="F708:F713">
    <cfRule type="expression" dxfId="138" priority="114">
      <formula>F708&lt;70%</formula>
    </cfRule>
    <cfRule type="expression" dxfId="137" priority="115">
      <formula>F708&lt;=80%</formula>
    </cfRule>
    <cfRule type="expression" dxfId="136" priority="116">
      <formula>F708&gt;80%</formula>
    </cfRule>
  </conditionalFormatting>
  <conditionalFormatting sqref="F715">
    <cfRule type="expression" dxfId="135" priority="111">
      <formula>F715&lt;70%</formula>
    </cfRule>
    <cfRule type="expression" dxfId="134" priority="112">
      <formula>F715&lt;=80%</formula>
    </cfRule>
    <cfRule type="expression" dxfId="133" priority="113">
      <formula>F715&gt;80%</formula>
    </cfRule>
  </conditionalFormatting>
  <conditionalFormatting sqref="F720:F729">
    <cfRule type="expression" dxfId="132" priority="108">
      <formula>F720&lt;70%</formula>
    </cfRule>
    <cfRule type="expression" dxfId="131" priority="109">
      <formula>F720&lt;=80%</formula>
    </cfRule>
    <cfRule type="expression" dxfId="130" priority="110">
      <formula>F720&gt;80%</formula>
    </cfRule>
  </conditionalFormatting>
  <conditionalFormatting sqref="F731">
    <cfRule type="expression" dxfId="129" priority="105">
      <formula>F731&lt;70%</formula>
    </cfRule>
    <cfRule type="expression" dxfId="128" priority="106">
      <formula>F731&lt;=80%</formula>
    </cfRule>
    <cfRule type="expression" dxfId="127" priority="107">
      <formula>F731&gt;80%</formula>
    </cfRule>
  </conditionalFormatting>
  <conditionalFormatting sqref="F736:F744">
    <cfRule type="expression" dxfId="126" priority="102">
      <formula>F736&lt;70%</formula>
    </cfRule>
    <cfRule type="expression" dxfId="125" priority="103">
      <formula>F736&lt;=80%</formula>
    </cfRule>
    <cfRule type="expression" dxfId="124" priority="104">
      <formula>F736&gt;80%</formula>
    </cfRule>
  </conditionalFormatting>
  <conditionalFormatting sqref="F746">
    <cfRule type="expression" dxfId="123" priority="99">
      <formula>F746&lt;70%</formula>
    </cfRule>
    <cfRule type="expression" dxfId="122" priority="100">
      <formula>F746&lt;=80%</formula>
    </cfRule>
    <cfRule type="expression" dxfId="121" priority="101">
      <formula>F746&gt;80%</formula>
    </cfRule>
  </conditionalFormatting>
  <conditionalFormatting sqref="F813:F818">
    <cfRule type="expression" dxfId="120" priority="96">
      <formula>F813&lt;70%</formula>
    </cfRule>
    <cfRule type="expression" dxfId="119" priority="97">
      <formula>F813&lt;=80%</formula>
    </cfRule>
    <cfRule type="expression" dxfId="118" priority="98">
      <formula>F813&gt;80%</formula>
    </cfRule>
  </conditionalFormatting>
  <conditionalFormatting sqref="F820">
    <cfRule type="expression" dxfId="117" priority="93">
      <formula>F820&lt;70%</formula>
    </cfRule>
    <cfRule type="expression" dxfId="116" priority="94">
      <formula>F820&lt;=80%</formula>
    </cfRule>
    <cfRule type="expression" dxfId="115" priority="95">
      <formula>F820&gt;80%</formula>
    </cfRule>
  </conditionalFormatting>
  <conditionalFormatting sqref="F825:F834">
    <cfRule type="expression" dxfId="114" priority="90">
      <formula>F825&lt;70%</formula>
    </cfRule>
    <cfRule type="expression" dxfId="113" priority="91">
      <formula>F825&lt;=80%</formula>
    </cfRule>
    <cfRule type="expression" dxfId="112" priority="92">
      <formula>F825&gt;80%</formula>
    </cfRule>
  </conditionalFormatting>
  <conditionalFormatting sqref="F836">
    <cfRule type="expression" dxfId="111" priority="87">
      <formula>F836&lt;70%</formula>
    </cfRule>
    <cfRule type="expression" dxfId="110" priority="88">
      <formula>F836&lt;=80%</formula>
    </cfRule>
    <cfRule type="expression" dxfId="109" priority="89">
      <formula>F836&gt;80%</formula>
    </cfRule>
  </conditionalFormatting>
  <conditionalFormatting sqref="F841:F849">
    <cfRule type="expression" dxfId="108" priority="84">
      <formula>F841&lt;70%</formula>
    </cfRule>
    <cfRule type="expression" dxfId="107" priority="85">
      <formula>F841&lt;=80%</formula>
    </cfRule>
    <cfRule type="expression" dxfId="106" priority="86">
      <formula>F841&gt;80%</formula>
    </cfRule>
  </conditionalFormatting>
  <conditionalFormatting sqref="F851">
    <cfRule type="expression" dxfId="105" priority="81">
      <formula>F851&lt;70%</formula>
    </cfRule>
    <cfRule type="expression" dxfId="104" priority="82">
      <formula>F851&lt;=80%</formula>
    </cfRule>
    <cfRule type="expression" dxfId="103" priority="83">
      <formula>F851&gt;80%</formula>
    </cfRule>
  </conditionalFormatting>
  <conditionalFormatting sqref="F933:F938">
    <cfRule type="expression" dxfId="102" priority="78">
      <formula>F933&lt;70%</formula>
    </cfRule>
    <cfRule type="expression" dxfId="101" priority="79">
      <formula>F933&lt;=80%</formula>
    </cfRule>
    <cfRule type="expression" dxfId="100" priority="80">
      <formula>F933&gt;80%</formula>
    </cfRule>
  </conditionalFormatting>
  <conditionalFormatting sqref="I933:I938">
    <cfRule type="expression" dxfId="99" priority="75">
      <formula>I933&lt;70%</formula>
    </cfRule>
    <cfRule type="expression" dxfId="98" priority="76">
      <formula>I933&lt;=80%</formula>
    </cfRule>
    <cfRule type="expression" dxfId="97" priority="77">
      <formula>I933&gt;80%</formula>
    </cfRule>
  </conditionalFormatting>
  <conditionalFormatting sqref="F940">
    <cfRule type="expression" dxfId="96" priority="72">
      <formula>F940&lt;70%</formula>
    </cfRule>
    <cfRule type="expression" dxfId="95" priority="73">
      <formula>F940&lt;=80%</formula>
    </cfRule>
    <cfRule type="expression" dxfId="94" priority="74">
      <formula>F940&gt;80%</formula>
    </cfRule>
  </conditionalFormatting>
  <conditionalFormatting sqref="I940">
    <cfRule type="expression" dxfId="93" priority="69">
      <formula>I940&lt;70%</formula>
    </cfRule>
    <cfRule type="expression" dxfId="92" priority="70">
      <formula>I940&lt;=80%</formula>
    </cfRule>
    <cfRule type="expression" dxfId="91" priority="71">
      <formula>I940&gt;80%</formula>
    </cfRule>
  </conditionalFormatting>
  <conditionalFormatting sqref="F957">
    <cfRule type="expression" dxfId="90" priority="66">
      <formula>F957&lt;70%</formula>
    </cfRule>
    <cfRule type="expression" dxfId="89" priority="67">
      <formula>F957&lt;=80%</formula>
    </cfRule>
    <cfRule type="expression" dxfId="88" priority="68">
      <formula>F957&gt;80%</formula>
    </cfRule>
  </conditionalFormatting>
  <conditionalFormatting sqref="I957">
    <cfRule type="expression" dxfId="87" priority="63">
      <formula>I957&lt;70%</formula>
    </cfRule>
    <cfRule type="expression" dxfId="86" priority="64">
      <formula>I957&lt;=80%</formula>
    </cfRule>
    <cfRule type="expression" dxfId="85" priority="65">
      <formula>I957&gt;80%</formula>
    </cfRule>
  </conditionalFormatting>
  <conditionalFormatting sqref="F946:F955">
    <cfRule type="expression" dxfId="84" priority="60">
      <formula>F946&lt;70%</formula>
    </cfRule>
    <cfRule type="expression" dxfId="83" priority="61">
      <formula>F946&lt;=80%</formula>
    </cfRule>
    <cfRule type="expression" dxfId="82" priority="62">
      <formula>F946&gt;80%</formula>
    </cfRule>
  </conditionalFormatting>
  <conditionalFormatting sqref="I946:I955">
    <cfRule type="expression" dxfId="81" priority="57">
      <formula>I946&lt;70%</formula>
    </cfRule>
    <cfRule type="expression" dxfId="80" priority="58">
      <formula>I946&lt;=80%</formula>
    </cfRule>
    <cfRule type="expression" dxfId="79" priority="59">
      <formula>I946&gt;80%</formula>
    </cfRule>
  </conditionalFormatting>
  <conditionalFormatting sqref="F973">
    <cfRule type="expression" dxfId="78" priority="54">
      <formula>F973&lt;70%</formula>
    </cfRule>
    <cfRule type="expression" dxfId="77" priority="55">
      <formula>F973&lt;=80%</formula>
    </cfRule>
    <cfRule type="expression" dxfId="76" priority="56">
      <formula>F973&gt;80%</formula>
    </cfRule>
  </conditionalFormatting>
  <conditionalFormatting sqref="I973">
    <cfRule type="expression" dxfId="75" priority="51">
      <formula>I973&lt;70%</formula>
    </cfRule>
    <cfRule type="expression" dxfId="74" priority="52">
      <formula>I973&lt;=80%</formula>
    </cfRule>
    <cfRule type="expression" dxfId="73" priority="53">
      <formula>I973&gt;80%</formula>
    </cfRule>
  </conditionalFormatting>
  <conditionalFormatting sqref="F963:F971">
    <cfRule type="expression" dxfId="72" priority="48">
      <formula>F963&lt;70%</formula>
    </cfRule>
    <cfRule type="expression" dxfId="71" priority="49">
      <formula>F963&lt;=80%</formula>
    </cfRule>
    <cfRule type="expression" dxfId="70" priority="50">
      <formula>F963&gt;80%</formula>
    </cfRule>
  </conditionalFormatting>
  <conditionalFormatting sqref="I963:I971">
    <cfRule type="expression" dxfId="69" priority="45">
      <formula>I963&lt;70%</formula>
    </cfRule>
    <cfRule type="expression" dxfId="68" priority="46">
      <formula>I963&lt;=80%</formula>
    </cfRule>
    <cfRule type="expression" dxfId="67" priority="47">
      <formula>I963&gt;80%</formula>
    </cfRule>
  </conditionalFormatting>
  <conditionalFormatting sqref="F1041:F1046">
    <cfRule type="expression" dxfId="66" priority="42">
      <formula>F1041&lt;70%</formula>
    </cfRule>
    <cfRule type="expression" dxfId="65" priority="43">
      <formula>F1041&lt;=80%</formula>
    </cfRule>
    <cfRule type="expression" dxfId="64" priority="44">
      <formula>F1041&gt;80%</formula>
    </cfRule>
  </conditionalFormatting>
  <conditionalFormatting sqref="I1041:I1046">
    <cfRule type="expression" dxfId="63" priority="39">
      <formula>I1041&lt;70%</formula>
    </cfRule>
    <cfRule type="expression" dxfId="62" priority="40">
      <formula>I1041&lt;=80%</formula>
    </cfRule>
    <cfRule type="expression" dxfId="61" priority="41">
      <formula>I1041&gt;80%</formula>
    </cfRule>
  </conditionalFormatting>
  <conditionalFormatting sqref="F1048">
    <cfRule type="expression" dxfId="60" priority="36">
      <formula>F1048&lt;70%</formula>
    </cfRule>
    <cfRule type="expression" dxfId="59" priority="37">
      <formula>F1048&lt;=80%</formula>
    </cfRule>
    <cfRule type="expression" dxfId="58" priority="38">
      <formula>F1048&gt;80%</formula>
    </cfRule>
  </conditionalFormatting>
  <conditionalFormatting sqref="I1048">
    <cfRule type="expression" dxfId="57" priority="33">
      <formula>I1048&lt;70%</formula>
    </cfRule>
    <cfRule type="expression" dxfId="56" priority="34">
      <formula>I1048&lt;=80%</formula>
    </cfRule>
    <cfRule type="expression" dxfId="55" priority="35">
      <formula>I1048&gt;80%</formula>
    </cfRule>
  </conditionalFormatting>
  <conditionalFormatting sqref="F1065">
    <cfRule type="expression" dxfId="54" priority="30">
      <formula>F1065&lt;70%</formula>
    </cfRule>
    <cfRule type="expression" dxfId="53" priority="31">
      <formula>F1065&lt;=80%</formula>
    </cfRule>
    <cfRule type="expression" dxfId="52" priority="32">
      <formula>F1065&gt;80%</formula>
    </cfRule>
  </conditionalFormatting>
  <conditionalFormatting sqref="I1071:I1079">
    <cfRule type="expression" dxfId="51" priority="9">
      <formula>I1071&lt;70%</formula>
    </cfRule>
    <cfRule type="expression" dxfId="50" priority="10">
      <formula>I1071&lt;=80%</formula>
    </cfRule>
    <cfRule type="expression" dxfId="49" priority="11">
      <formula>I1071&gt;80%</formula>
    </cfRule>
  </conditionalFormatting>
  <conditionalFormatting sqref="F1054:F1063">
    <cfRule type="expression" dxfId="48" priority="24">
      <formula>F1054&lt;70%</formula>
    </cfRule>
    <cfRule type="expression" dxfId="47" priority="25">
      <formula>F1054&lt;=80%</formula>
    </cfRule>
    <cfRule type="expression" dxfId="46" priority="26">
      <formula>F1054&gt;80%</formula>
    </cfRule>
  </conditionalFormatting>
  <conditionalFormatting sqref="I1054:I1063">
    <cfRule type="expression" dxfId="45" priority="21">
      <formula>I1054&lt;70%</formula>
    </cfRule>
    <cfRule type="expression" dxfId="44" priority="22">
      <formula>I1054&lt;=80%</formula>
    </cfRule>
    <cfRule type="expression" dxfId="43" priority="23">
      <formula>I1054&gt;80%</formula>
    </cfRule>
  </conditionalFormatting>
  <conditionalFormatting sqref="I1065">
    <cfRule type="expression" dxfId="42" priority="18">
      <formula>I1065&lt;70%</formula>
    </cfRule>
    <cfRule type="expression" dxfId="41" priority="19">
      <formula>I1065&lt;=80%</formula>
    </cfRule>
    <cfRule type="expression" dxfId="40" priority="20">
      <formula>I1065&gt;80%</formula>
    </cfRule>
  </conditionalFormatting>
  <conditionalFormatting sqref="F1071:F1079">
    <cfRule type="expression" dxfId="39" priority="15">
      <formula>F1071&lt;70%</formula>
    </cfRule>
    <cfRule type="expression" dxfId="38" priority="16">
      <formula>F1071&lt;=80%</formula>
    </cfRule>
    <cfRule type="expression" dxfId="37" priority="17">
      <formula>F1071&gt;80%</formula>
    </cfRule>
  </conditionalFormatting>
  <conditionalFormatting sqref="I1081">
    <cfRule type="expression" dxfId="36" priority="3">
      <formula>I1081&lt;70%</formula>
    </cfRule>
    <cfRule type="expression" dxfId="35" priority="4">
      <formula>I1081&lt;=80%</formula>
    </cfRule>
    <cfRule type="expression" dxfId="34" priority="5">
      <formula>I1081&gt;80%</formula>
    </cfRule>
  </conditionalFormatting>
  <conditionalFormatting sqref="F1081">
    <cfRule type="expression" dxfId="33" priority="6">
      <formula>F1081&lt;70%</formula>
    </cfRule>
    <cfRule type="expression" dxfId="32" priority="7">
      <formula>F1081&lt;=80%</formula>
    </cfRule>
    <cfRule type="expression" dxfId="31" priority="8">
      <formula>F1081&gt;80%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O1060"/>
  <sheetViews>
    <sheetView workbookViewId="0">
      <selection activeCell="E8" sqref="E8"/>
    </sheetView>
  </sheetViews>
  <sheetFormatPr baseColWidth="10" defaultRowHeight="11.25" x14ac:dyDescent="0.2"/>
  <cols>
    <col min="1" max="1" width="4.140625" style="3" customWidth="1"/>
    <col min="2" max="2" width="11.42578125" style="3"/>
    <col min="3" max="3" width="28.85546875" style="3" bestFit="1" customWidth="1"/>
    <col min="4" max="4" width="18.140625" style="3" bestFit="1" customWidth="1"/>
    <col min="5" max="5" width="11.42578125" style="30"/>
    <col min="6" max="10" width="11.42578125" style="3"/>
    <col min="11" max="11" width="13.42578125" style="3" customWidth="1"/>
    <col min="12" max="12" width="15.7109375" style="3" customWidth="1"/>
    <col min="13" max="19" width="11.42578125" style="3"/>
    <col min="20" max="20" width="17.85546875" style="3" customWidth="1"/>
    <col min="21" max="21" width="11.42578125" style="3"/>
    <col min="22" max="22" width="4.42578125" style="3" customWidth="1"/>
    <col min="23" max="23" width="11.42578125" style="3"/>
    <col min="24" max="24" width="3" style="3" bestFit="1" customWidth="1"/>
    <col min="25" max="26" width="11.42578125" style="3"/>
    <col min="27" max="27" width="16.42578125" style="3" bestFit="1" customWidth="1"/>
    <col min="28" max="16384" width="11.42578125" style="3"/>
  </cols>
  <sheetData>
    <row r="1" spans="1:41" ht="12" x14ac:dyDescent="0.2">
      <c r="B1" s="4" t="s">
        <v>54</v>
      </c>
      <c r="J1" s="4" t="s">
        <v>931</v>
      </c>
      <c r="M1" s="46" t="s">
        <v>981</v>
      </c>
      <c r="N1" s="42"/>
      <c r="O1" s="42"/>
      <c r="P1" s="42"/>
      <c r="S1" s="46" t="s">
        <v>1091</v>
      </c>
      <c r="Z1" s="46" t="s">
        <v>1179</v>
      </c>
      <c r="AA1" s="42"/>
      <c r="AB1" s="42"/>
      <c r="AC1" s="42"/>
      <c r="AD1" s="42"/>
      <c r="AE1" s="42"/>
      <c r="AF1" s="42"/>
      <c r="AI1" s="64" t="s">
        <v>1216</v>
      </c>
      <c r="AK1" s="64" t="s">
        <v>1230</v>
      </c>
      <c r="AL1" s="42"/>
      <c r="AN1" s="4" t="s">
        <v>1245</v>
      </c>
    </row>
    <row r="2" spans="1:41" ht="12" x14ac:dyDescent="0.2">
      <c r="M2" s="47" t="s">
        <v>982</v>
      </c>
      <c r="N2" s="47" t="s">
        <v>983</v>
      </c>
      <c r="O2" s="47" t="s">
        <v>960</v>
      </c>
      <c r="P2" s="47" t="s">
        <v>961</v>
      </c>
      <c r="Z2" s="47" t="s">
        <v>1180</v>
      </c>
      <c r="AA2" s="47" t="s">
        <v>1181</v>
      </c>
      <c r="AB2" s="47" t="s">
        <v>960</v>
      </c>
      <c r="AC2" s="47" t="s">
        <v>961</v>
      </c>
      <c r="AD2" s="47" t="s">
        <v>1182</v>
      </c>
      <c r="AE2" s="47" t="s">
        <v>1183</v>
      </c>
      <c r="AF2" s="47" t="s">
        <v>1184</v>
      </c>
      <c r="AI2" s="42"/>
      <c r="AK2" s="42"/>
      <c r="AL2" s="42"/>
    </row>
    <row r="3" spans="1:41" ht="12" x14ac:dyDescent="0.2">
      <c r="B3" s="29" t="s">
        <v>55</v>
      </c>
      <c r="C3" s="29" t="s">
        <v>56</v>
      </c>
      <c r="D3" s="29" t="s">
        <v>57</v>
      </c>
      <c r="E3" s="29" t="s">
        <v>37</v>
      </c>
      <c r="F3" s="29" t="s">
        <v>58</v>
      </c>
      <c r="G3" s="29" t="s">
        <v>1007</v>
      </c>
      <c r="H3" s="29" t="s">
        <v>1172</v>
      </c>
      <c r="M3" s="42">
        <v>100001</v>
      </c>
      <c r="N3" s="42" t="s">
        <v>962</v>
      </c>
      <c r="O3" s="42" t="s">
        <v>963</v>
      </c>
      <c r="P3" s="42" t="s">
        <v>964</v>
      </c>
      <c r="S3" s="3">
        <v>1001</v>
      </c>
      <c r="T3" s="3" t="s">
        <v>1071</v>
      </c>
      <c r="U3" s="3" t="s">
        <v>1092</v>
      </c>
      <c r="Z3" s="42">
        <v>200001</v>
      </c>
      <c r="AA3" s="42" t="s">
        <v>1185</v>
      </c>
      <c r="AB3" s="42" t="s">
        <v>1186</v>
      </c>
      <c r="AC3" s="42" t="s">
        <v>1187</v>
      </c>
      <c r="AD3" s="42" t="s">
        <v>1188</v>
      </c>
      <c r="AE3" s="42">
        <v>10000034012</v>
      </c>
      <c r="AF3" s="42">
        <v>200001</v>
      </c>
      <c r="AI3" s="47" t="s">
        <v>1217</v>
      </c>
      <c r="AK3" s="47" t="s">
        <v>1231</v>
      </c>
      <c r="AL3" s="47" t="s">
        <v>1232</v>
      </c>
      <c r="AN3" s="3">
        <v>1</v>
      </c>
      <c r="AO3" s="3" t="s">
        <v>1236</v>
      </c>
    </row>
    <row r="4" spans="1:41" ht="12" x14ac:dyDescent="0.2">
      <c r="A4" s="3">
        <v>1</v>
      </c>
      <c r="B4" s="3">
        <v>348273</v>
      </c>
      <c r="C4" s="3" t="s">
        <v>59</v>
      </c>
      <c r="D4" s="3" t="s">
        <v>60</v>
      </c>
      <c r="E4" s="30" t="s">
        <v>61</v>
      </c>
      <c r="F4" s="3">
        <v>348273</v>
      </c>
      <c r="G4" s="3">
        <v>30</v>
      </c>
      <c r="H4" s="3">
        <v>0.42</v>
      </c>
      <c r="J4" s="3">
        <v>1</v>
      </c>
      <c r="K4" s="3" t="s">
        <v>932</v>
      </c>
      <c r="M4" s="42">
        <v>100002</v>
      </c>
      <c r="N4" s="42" t="s">
        <v>965</v>
      </c>
      <c r="O4" s="42" t="s">
        <v>966</v>
      </c>
      <c r="P4" s="42" t="s">
        <v>964</v>
      </c>
      <c r="S4" s="3">
        <v>1002</v>
      </c>
      <c r="T4" s="3" t="s">
        <v>1072</v>
      </c>
      <c r="U4" s="3" t="s">
        <v>1092</v>
      </c>
      <c r="Z4" s="42">
        <v>200002</v>
      </c>
      <c r="AA4" s="42" t="s">
        <v>1189</v>
      </c>
      <c r="AB4" s="42" t="s">
        <v>1190</v>
      </c>
      <c r="AC4" s="42" t="s">
        <v>1191</v>
      </c>
      <c r="AD4" s="42" t="s">
        <v>1192</v>
      </c>
      <c r="AE4" s="42">
        <v>10000034013</v>
      </c>
      <c r="AF4" s="42">
        <v>200002</v>
      </c>
      <c r="AH4" s="3">
        <v>1</v>
      </c>
      <c r="AI4" s="42" t="s">
        <v>1218</v>
      </c>
      <c r="AK4" s="42">
        <v>1</v>
      </c>
      <c r="AL4" s="42" t="s">
        <v>962</v>
      </c>
      <c r="AN4" s="3">
        <v>2</v>
      </c>
      <c r="AO4" s="3" t="s">
        <v>1237</v>
      </c>
    </row>
    <row r="5" spans="1:41" ht="12" x14ac:dyDescent="0.2">
      <c r="A5" s="3">
        <v>2</v>
      </c>
      <c r="B5" s="3">
        <v>348243</v>
      </c>
      <c r="C5" s="3" t="s">
        <v>62</v>
      </c>
      <c r="D5" s="3" t="s">
        <v>63</v>
      </c>
      <c r="E5" s="30" t="s">
        <v>61</v>
      </c>
      <c r="F5" s="3">
        <v>348243</v>
      </c>
      <c r="G5" s="3">
        <v>6</v>
      </c>
      <c r="H5" s="3">
        <v>0.47</v>
      </c>
      <c r="J5" s="3">
        <v>2</v>
      </c>
      <c r="K5" s="3" t="s">
        <v>933</v>
      </c>
      <c r="M5" s="42">
        <v>100003</v>
      </c>
      <c r="N5" s="42" t="s">
        <v>967</v>
      </c>
      <c r="O5" s="42" t="s">
        <v>968</v>
      </c>
      <c r="P5" s="42" t="s">
        <v>964</v>
      </c>
      <c r="S5" s="3">
        <v>1003</v>
      </c>
      <c r="T5" s="3" t="s">
        <v>1073</v>
      </c>
      <c r="U5" s="3" t="s">
        <v>1092</v>
      </c>
      <c r="Z5" s="42">
        <v>200003</v>
      </c>
      <c r="AA5" s="42" t="s">
        <v>1193</v>
      </c>
      <c r="AB5" s="42" t="s">
        <v>1194</v>
      </c>
      <c r="AC5" s="42" t="s">
        <v>1195</v>
      </c>
      <c r="AD5" s="42" t="s">
        <v>1196</v>
      </c>
      <c r="AE5" s="42">
        <v>10000034014</v>
      </c>
      <c r="AF5" s="42">
        <v>200003</v>
      </c>
      <c r="AH5" s="3">
        <v>2</v>
      </c>
      <c r="AI5" s="42" t="s">
        <v>1219</v>
      </c>
      <c r="AK5" s="42">
        <v>2</v>
      </c>
      <c r="AL5" s="42" t="s">
        <v>965</v>
      </c>
      <c r="AN5" s="3">
        <v>3</v>
      </c>
      <c r="AO5" s="3" t="s">
        <v>1238</v>
      </c>
    </row>
    <row r="6" spans="1:41" ht="12" x14ac:dyDescent="0.2">
      <c r="A6" s="3">
        <v>3</v>
      </c>
      <c r="B6" s="3">
        <v>347857</v>
      </c>
      <c r="C6" s="3" t="s">
        <v>64</v>
      </c>
      <c r="D6" s="3" t="s">
        <v>65</v>
      </c>
      <c r="E6" s="30" t="s">
        <v>61</v>
      </c>
      <c r="F6" s="3">
        <v>347857</v>
      </c>
      <c r="G6" s="3">
        <v>24</v>
      </c>
      <c r="H6" s="3">
        <v>0.49</v>
      </c>
      <c r="J6" s="3">
        <v>3</v>
      </c>
      <c r="K6" s="3" t="s">
        <v>934</v>
      </c>
      <c r="M6" s="42">
        <v>100004</v>
      </c>
      <c r="N6" s="42" t="s">
        <v>989</v>
      </c>
      <c r="O6" s="42" t="s">
        <v>969</v>
      </c>
      <c r="P6" s="42" t="s">
        <v>964</v>
      </c>
      <c r="S6" s="3">
        <v>1004</v>
      </c>
      <c r="T6" s="3" t="s">
        <v>1074</v>
      </c>
      <c r="U6" s="3" t="s">
        <v>1092</v>
      </c>
      <c r="W6" s="3">
        <v>1</v>
      </c>
      <c r="X6" s="3" t="s">
        <v>1015</v>
      </c>
      <c r="Z6" s="42">
        <v>200004</v>
      </c>
      <c r="AA6" s="42" t="s">
        <v>1197</v>
      </c>
      <c r="AB6" s="42" t="s">
        <v>1194</v>
      </c>
      <c r="AC6" s="42" t="s">
        <v>1195</v>
      </c>
      <c r="AD6" s="42" t="s">
        <v>1200</v>
      </c>
      <c r="AE6" s="42">
        <v>10000034015</v>
      </c>
      <c r="AF6" s="42">
        <v>200004</v>
      </c>
      <c r="AH6" s="3">
        <v>3</v>
      </c>
      <c r="AI6" s="42" t="s">
        <v>980</v>
      </c>
      <c r="AK6" s="42">
        <v>3</v>
      </c>
      <c r="AL6" s="42" t="s">
        <v>967</v>
      </c>
      <c r="AN6" s="3">
        <v>4</v>
      </c>
      <c r="AO6" s="3" t="s">
        <v>1239</v>
      </c>
    </row>
    <row r="7" spans="1:41" ht="12" x14ac:dyDescent="0.2">
      <c r="A7" s="3">
        <v>4</v>
      </c>
      <c r="B7" s="3">
        <v>348086</v>
      </c>
      <c r="C7" s="3" t="s">
        <v>66</v>
      </c>
      <c r="D7" s="3" t="s">
        <v>65</v>
      </c>
      <c r="E7" s="30" t="s">
        <v>61</v>
      </c>
      <c r="F7" s="3">
        <v>348086</v>
      </c>
      <c r="G7" s="3">
        <v>21</v>
      </c>
      <c r="H7" s="3">
        <v>0.62</v>
      </c>
      <c r="J7" s="3">
        <v>4</v>
      </c>
      <c r="K7" s="3" t="s">
        <v>935</v>
      </c>
      <c r="M7" s="42">
        <v>100005</v>
      </c>
      <c r="N7" s="42" t="s">
        <v>990</v>
      </c>
      <c r="O7" s="42" t="s">
        <v>970</v>
      </c>
      <c r="P7" s="42" t="s">
        <v>964</v>
      </c>
      <c r="S7" s="3">
        <v>1005</v>
      </c>
      <c r="T7" s="3" t="s">
        <v>1075</v>
      </c>
      <c r="U7" s="3" t="s">
        <v>1092</v>
      </c>
      <c r="W7" s="3">
        <v>2</v>
      </c>
      <c r="X7" s="3" t="s">
        <v>1015</v>
      </c>
      <c r="Z7" s="42">
        <v>200005</v>
      </c>
      <c r="AA7" s="42" t="s">
        <v>1198</v>
      </c>
      <c r="AB7" s="42" t="s">
        <v>1194</v>
      </c>
      <c r="AC7" s="42" t="s">
        <v>1195</v>
      </c>
      <c r="AD7" s="42" t="s">
        <v>1201</v>
      </c>
      <c r="AE7" s="42">
        <v>10000034016</v>
      </c>
      <c r="AF7" s="42">
        <v>200005</v>
      </c>
      <c r="AH7" s="3">
        <v>4</v>
      </c>
      <c r="AI7" s="42" t="s">
        <v>1220</v>
      </c>
      <c r="AK7" s="42">
        <v>4</v>
      </c>
      <c r="AL7" s="42" t="s">
        <v>962</v>
      </c>
      <c r="AN7" s="3">
        <v>5</v>
      </c>
      <c r="AO7" s="3" t="s">
        <v>1240</v>
      </c>
    </row>
    <row r="8" spans="1:41" ht="12" x14ac:dyDescent="0.2">
      <c r="A8" s="3">
        <v>5</v>
      </c>
      <c r="B8" s="3">
        <v>347838</v>
      </c>
      <c r="C8" s="3" t="s">
        <v>67</v>
      </c>
      <c r="D8" s="3" t="s">
        <v>68</v>
      </c>
      <c r="E8" s="30" t="s">
        <v>61</v>
      </c>
      <c r="F8" s="3">
        <v>347838</v>
      </c>
      <c r="G8" s="3">
        <v>8</v>
      </c>
      <c r="H8" s="3">
        <v>0.76</v>
      </c>
      <c r="J8" s="3">
        <v>5</v>
      </c>
      <c r="K8" s="3" t="s">
        <v>936</v>
      </c>
      <c r="M8" s="42">
        <v>100006</v>
      </c>
      <c r="N8" s="42" t="s">
        <v>991</v>
      </c>
      <c r="O8" s="42" t="s">
        <v>971</v>
      </c>
      <c r="P8" s="42" t="s">
        <v>972</v>
      </c>
      <c r="S8" s="3">
        <v>1006</v>
      </c>
      <c r="T8" s="3" t="s">
        <v>1076</v>
      </c>
      <c r="U8" s="3" t="s">
        <v>1093</v>
      </c>
      <c r="W8" s="3">
        <v>3</v>
      </c>
      <c r="X8" s="3" t="s">
        <v>1015</v>
      </c>
      <c r="Z8" s="42">
        <v>200006</v>
      </c>
      <c r="AA8" s="42" t="s">
        <v>1199</v>
      </c>
      <c r="AB8" s="42" t="s">
        <v>1194</v>
      </c>
      <c r="AC8" s="42" t="s">
        <v>1195</v>
      </c>
      <c r="AD8" s="42" t="s">
        <v>1202</v>
      </c>
      <c r="AE8" s="42">
        <v>10000034017</v>
      </c>
      <c r="AF8" s="42">
        <v>200006</v>
      </c>
      <c r="AH8" s="3">
        <v>5</v>
      </c>
      <c r="AI8" s="42" t="s">
        <v>976</v>
      </c>
      <c r="AK8" s="42">
        <v>5</v>
      </c>
      <c r="AL8" s="42" t="s">
        <v>965</v>
      </c>
      <c r="AN8" s="3">
        <v>6</v>
      </c>
      <c r="AO8" s="3" t="s">
        <v>1241</v>
      </c>
    </row>
    <row r="9" spans="1:41" ht="12" x14ac:dyDescent="0.2">
      <c r="A9" s="3">
        <v>6</v>
      </c>
      <c r="B9" s="3">
        <v>348109</v>
      </c>
      <c r="C9" s="3" t="s">
        <v>69</v>
      </c>
      <c r="D9" s="3" t="s">
        <v>70</v>
      </c>
      <c r="E9" s="30" t="s">
        <v>61</v>
      </c>
      <c r="F9" s="3">
        <v>348109</v>
      </c>
      <c r="G9" s="3">
        <v>13</v>
      </c>
      <c r="H9" s="3">
        <v>0.19</v>
      </c>
      <c r="J9" s="3">
        <v>6</v>
      </c>
      <c r="K9" s="3" t="s">
        <v>937</v>
      </c>
      <c r="M9" s="42">
        <v>100007</v>
      </c>
      <c r="N9" s="42" t="s">
        <v>992</v>
      </c>
      <c r="O9" s="42" t="s">
        <v>973</v>
      </c>
      <c r="P9" s="42" t="s">
        <v>972</v>
      </c>
      <c r="S9" s="3">
        <v>1007</v>
      </c>
      <c r="T9" s="3" t="s">
        <v>1077</v>
      </c>
      <c r="U9" s="3" t="s">
        <v>1093</v>
      </c>
      <c r="W9" s="3">
        <v>4</v>
      </c>
      <c r="X9" s="3" t="s">
        <v>1015</v>
      </c>
      <c r="AH9" s="3">
        <v>6</v>
      </c>
      <c r="AI9" s="42" t="s">
        <v>1221</v>
      </c>
      <c r="AK9" s="42">
        <v>6</v>
      </c>
      <c r="AL9" s="42" t="s">
        <v>967</v>
      </c>
      <c r="AN9" s="3">
        <v>7</v>
      </c>
      <c r="AO9" s="3" t="s">
        <v>1242</v>
      </c>
    </row>
    <row r="10" spans="1:41" ht="12" x14ac:dyDescent="0.2">
      <c r="A10" s="3">
        <v>7</v>
      </c>
      <c r="B10" s="3">
        <v>347864</v>
      </c>
      <c r="C10" s="3" t="s">
        <v>71</v>
      </c>
      <c r="D10" s="3" t="s">
        <v>72</v>
      </c>
      <c r="E10" s="30" t="s">
        <v>61</v>
      </c>
      <c r="F10" s="3">
        <v>347864</v>
      </c>
      <c r="G10" s="3">
        <v>9</v>
      </c>
      <c r="H10" s="3">
        <v>0.56000000000000005</v>
      </c>
      <c r="M10" s="42">
        <v>100008</v>
      </c>
      <c r="N10" s="42" t="s">
        <v>993</v>
      </c>
      <c r="O10" s="42" t="s">
        <v>974</v>
      </c>
      <c r="P10" s="42" t="s">
        <v>972</v>
      </c>
      <c r="S10" s="3">
        <v>1008</v>
      </c>
      <c r="T10" s="3" t="s">
        <v>1078</v>
      </c>
      <c r="U10" s="3" t="s">
        <v>1093</v>
      </c>
      <c r="W10" s="3">
        <v>5</v>
      </c>
      <c r="X10" s="3" t="s">
        <v>1015</v>
      </c>
      <c r="AH10" s="3">
        <v>7</v>
      </c>
      <c r="AI10" s="42" t="s">
        <v>1222</v>
      </c>
      <c r="AK10" s="42">
        <v>7</v>
      </c>
      <c r="AL10" s="42" t="s">
        <v>962</v>
      </c>
      <c r="AN10" s="3">
        <v>8</v>
      </c>
      <c r="AO10" s="3" t="s">
        <v>1243</v>
      </c>
    </row>
    <row r="11" spans="1:41" ht="12" x14ac:dyDescent="0.2">
      <c r="A11" s="3">
        <v>8</v>
      </c>
      <c r="B11" s="3">
        <v>347851</v>
      </c>
      <c r="C11" s="3" t="s">
        <v>73</v>
      </c>
      <c r="D11" s="3" t="s">
        <v>74</v>
      </c>
      <c r="E11" s="30" t="s">
        <v>61</v>
      </c>
      <c r="F11" s="3">
        <v>347851</v>
      </c>
      <c r="G11" s="3">
        <v>29</v>
      </c>
      <c r="H11" s="3">
        <v>0.24</v>
      </c>
      <c r="M11" s="42">
        <v>100009</v>
      </c>
      <c r="N11" s="42" t="s">
        <v>994</v>
      </c>
      <c r="O11" s="42" t="s">
        <v>975</v>
      </c>
      <c r="P11" s="42" t="s">
        <v>976</v>
      </c>
      <c r="S11" s="3">
        <v>1009</v>
      </c>
      <c r="T11" s="3" t="s">
        <v>1079</v>
      </c>
      <c r="U11" s="3" t="s">
        <v>1093</v>
      </c>
      <c r="W11" s="3">
        <v>6</v>
      </c>
      <c r="X11" s="3" t="s">
        <v>1015</v>
      </c>
      <c r="AH11" s="3">
        <v>8</v>
      </c>
      <c r="AI11" s="42" t="s">
        <v>1223</v>
      </c>
      <c r="AK11" s="42">
        <v>8</v>
      </c>
      <c r="AL11" s="42" t="s">
        <v>965</v>
      </c>
      <c r="AN11" s="3">
        <v>9</v>
      </c>
      <c r="AO11" s="3" t="s">
        <v>1244</v>
      </c>
    </row>
    <row r="12" spans="1:41" ht="12" x14ac:dyDescent="0.2">
      <c r="A12" s="3">
        <v>9</v>
      </c>
      <c r="B12" s="3">
        <v>348009</v>
      </c>
      <c r="C12" s="3" t="s">
        <v>75</v>
      </c>
      <c r="D12" s="3" t="s">
        <v>76</v>
      </c>
      <c r="E12" s="30" t="s">
        <v>61</v>
      </c>
      <c r="F12" s="3">
        <v>348009</v>
      </c>
      <c r="G12" s="3">
        <v>29</v>
      </c>
      <c r="H12" s="3">
        <v>0.52</v>
      </c>
      <c r="M12" s="42">
        <v>100010</v>
      </c>
      <c r="N12" s="42" t="s">
        <v>995</v>
      </c>
      <c r="O12" s="42" t="s">
        <v>977</v>
      </c>
      <c r="P12" s="42" t="s">
        <v>976</v>
      </c>
      <c r="S12" s="3">
        <v>1010</v>
      </c>
      <c r="T12" s="3" t="s">
        <v>1080</v>
      </c>
      <c r="U12" s="3" t="s">
        <v>1093</v>
      </c>
      <c r="W12" s="3">
        <v>7</v>
      </c>
      <c r="X12" s="3" t="s">
        <v>1015</v>
      </c>
      <c r="AH12" s="3">
        <v>9</v>
      </c>
      <c r="AI12" s="42" t="s">
        <v>1224</v>
      </c>
      <c r="AK12" s="42">
        <v>9</v>
      </c>
      <c r="AL12" s="42" t="s">
        <v>967</v>
      </c>
    </row>
    <row r="13" spans="1:41" ht="12" x14ac:dyDescent="0.2">
      <c r="A13" s="3">
        <v>10</v>
      </c>
      <c r="B13" s="3">
        <v>347866</v>
      </c>
      <c r="C13" s="3" t="s">
        <v>77</v>
      </c>
      <c r="D13" s="3" t="s">
        <v>72</v>
      </c>
      <c r="E13" s="30" t="s">
        <v>61</v>
      </c>
      <c r="F13" s="3">
        <v>347866</v>
      </c>
      <c r="G13" s="3">
        <v>30</v>
      </c>
      <c r="H13" s="3">
        <v>0.53</v>
      </c>
      <c r="M13" s="42">
        <v>100011</v>
      </c>
      <c r="N13" s="42" t="s">
        <v>996</v>
      </c>
      <c r="O13" s="42" t="s">
        <v>978</v>
      </c>
      <c r="P13" s="42" t="s">
        <v>976</v>
      </c>
      <c r="S13" s="3">
        <v>1011</v>
      </c>
      <c r="T13" s="3" t="s">
        <v>1081</v>
      </c>
      <c r="U13" s="3" t="s">
        <v>1094</v>
      </c>
      <c r="W13" s="3">
        <v>8</v>
      </c>
      <c r="X13" s="3" t="s">
        <v>1014</v>
      </c>
      <c r="AA13" s="29" t="s">
        <v>1204</v>
      </c>
      <c r="AB13" s="29" t="s">
        <v>1267</v>
      </c>
      <c r="AH13" s="3">
        <v>10</v>
      </c>
      <c r="AI13" s="42" t="s">
        <v>1195</v>
      </c>
      <c r="AK13" s="42">
        <v>10</v>
      </c>
      <c r="AL13" s="42" t="s">
        <v>965</v>
      </c>
    </row>
    <row r="14" spans="1:41" ht="12" x14ac:dyDescent="0.2">
      <c r="A14" s="3">
        <v>11</v>
      </c>
      <c r="B14" s="3">
        <v>347860</v>
      </c>
      <c r="C14" s="3" t="s">
        <v>78</v>
      </c>
      <c r="D14" s="3" t="s">
        <v>76</v>
      </c>
      <c r="E14" s="30" t="s">
        <v>61</v>
      </c>
      <c r="F14" s="3">
        <v>347860</v>
      </c>
      <c r="G14" s="3">
        <v>23</v>
      </c>
      <c r="H14" s="3">
        <v>0.62</v>
      </c>
      <c r="M14" s="42">
        <v>100012</v>
      </c>
      <c r="N14" s="42" t="s">
        <v>997</v>
      </c>
      <c r="O14" s="42" t="s">
        <v>979</v>
      </c>
      <c r="P14" s="42" t="s">
        <v>980</v>
      </c>
      <c r="S14" s="3">
        <v>1012</v>
      </c>
      <c r="T14" s="3" t="s">
        <v>1082</v>
      </c>
      <c r="U14" s="3" t="s">
        <v>1094</v>
      </c>
      <c r="W14" s="3">
        <v>9</v>
      </c>
      <c r="X14" s="3" t="s">
        <v>1014</v>
      </c>
      <c r="Z14" s="3">
        <v>1</v>
      </c>
      <c r="AA14" s="92">
        <v>1000</v>
      </c>
      <c r="AB14" s="92">
        <v>120</v>
      </c>
      <c r="AK14" s="42">
        <v>11</v>
      </c>
      <c r="AL14" s="42" t="s">
        <v>965</v>
      </c>
    </row>
    <row r="15" spans="1:41" ht="12" x14ac:dyDescent="0.2">
      <c r="A15" s="3">
        <v>12</v>
      </c>
      <c r="B15" s="3">
        <v>347900</v>
      </c>
      <c r="C15" s="3" t="s">
        <v>79</v>
      </c>
      <c r="D15" s="3" t="s">
        <v>80</v>
      </c>
      <c r="E15" s="30" t="s">
        <v>61</v>
      </c>
      <c r="F15" s="3">
        <v>347900</v>
      </c>
      <c r="G15" s="3">
        <v>30</v>
      </c>
      <c r="H15" s="3">
        <v>0.16</v>
      </c>
      <c r="J15" s="55">
        <v>43101</v>
      </c>
      <c r="M15" s="42">
        <v>100013</v>
      </c>
      <c r="N15" s="42" t="s">
        <v>998</v>
      </c>
      <c r="O15" s="42" t="s">
        <v>978</v>
      </c>
      <c r="P15" s="42" t="s">
        <v>980</v>
      </c>
      <c r="S15" s="3">
        <v>1013</v>
      </c>
      <c r="T15" s="3" t="s">
        <v>1083</v>
      </c>
      <c r="U15" s="3" t="s">
        <v>1094</v>
      </c>
      <c r="W15" s="3">
        <v>10</v>
      </c>
      <c r="X15" s="3" t="s">
        <v>1014</v>
      </c>
      <c r="Z15" s="3">
        <v>2</v>
      </c>
      <c r="AA15" s="92">
        <v>2000</v>
      </c>
      <c r="AB15" s="92">
        <v>150</v>
      </c>
      <c r="AK15" s="42">
        <v>12</v>
      </c>
      <c r="AL15" s="42" t="s">
        <v>962</v>
      </c>
    </row>
    <row r="16" spans="1:41" ht="12" x14ac:dyDescent="0.2">
      <c r="A16" s="3">
        <v>13</v>
      </c>
      <c r="B16" s="3">
        <v>347983</v>
      </c>
      <c r="C16" s="3" t="s">
        <v>81</v>
      </c>
      <c r="D16" s="3" t="s">
        <v>82</v>
      </c>
      <c r="E16" s="30" t="s">
        <v>61</v>
      </c>
      <c r="F16" s="3">
        <v>347983</v>
      </c>
      <c r="G16" s="3">
        <v>11</v>
      </c>
      <c r="H16" s="3">
        <v>0.82</v>
      </c>
      <c r="J16" s="55">
        <v>43336</v>
      </c>
      <c r="S16" s="3">
        <v>1014</v>
      </c>
      <c r="T16" s="3" t="s">
        <v>1084</v>
      </c>
      <c r="U16" s="3" t="s">
        <v>1094</v>
      </c>
      <c r="W16" s="3">
        <v>11</v>
      </c>
      <c r="X16" s="3" t="s">
        <v>1015</v>
      </c>
      <c r="Z16" s="3">
        <v>3</v>
      </c>
      <c r="AA16" s="92">
        <v>3000</v>
      </c>
      <c r="AB16" s="92">
        <v>250</v>
      </c>
      <c r="AK16" s="42">
        <v>13</v>
      </c>
      <c r="AL16" s="42" t="s">
        <v>967</v>
      </c>
    </row>
    <row r="17" spans="1:28" x14ac:dyDescent="0.2">
      <c r="A17" s="3">
        <v>14</v>
      </c>
      <c r="B17" s="3">
        <v>348342</v>
      </c>
      <c r="C17" s="3" t="s">
        <v>83</v>
      </c>
      <c r="D17" s="3" t="s">
        <v>82</v>
      </c>
      <c r="E17" s="30" t="s">
        <v>61</v>
      </c>
      <c r="F17" s="3">
        <v>348342</v>
      </c>
      <c r="G17" s="3">
        <v>21</v>
      </c>
      <c r="H17" s="3">
        <v>0.48</v>
      </c>
      <c r="S17" s="3">
        <v>1015</v>
      </c>
      <c r="T17" s="3" t="s">
        <v>1085</v>
      </c>
      <c r="U17" s="3" t="s">
        <v>1094</v>
      </c>
      <c r="W17" s="3">
        <v>12</v>
      </c>
      <c r="X17" s="3" t="s">
        <v>1015</v>
      </c>
      <c r="Z17" s="3">
        <v>4</v>
      </c>
      <c r="AA17" s="92">
        <v>5000</v>
      </c>
      <c r="AB17" s="92">
        <v>350</v>
      </c>
    </row>
    <row r="18" spans="1:28" x14ac:dyDescent="0.2">
      <c r="A18" s="3">
        <v>15</v>
      </c>
      <c r="B18" s="3">
        <v>348607</v>
      </c>
      <c r="C18" s="3" t="s">
        <v>84</v>
      </c>
      <c r="D18" s="3" t="s">
        <v>76</v>
      </c>
      <c r="E18" s="30" t="s">
        <v>61</v>
      </c>
      <c r="F18" s="3">
        <v>348607</v>
      </c>
      <c r="G18" s="3">
        <v>22</v>
      </c>
      <c r="H18" s="3">
        <v>0.53</v>
      </c>
      <c r="S18" s="3">
        <v>1016</v>
      </c>
      <c r="T18" s="3" t="s">
        <v>1086</v>
      </c>
      <c r="U18" s="3" t="s">
        <v>1095</v>
      </c>
      <c r="W18" s="3">
        <v>13</v>
      </c>
      <c r="X18" s="3" t="s">
        <v>1015</v>
      </c>
      <c r="Z18" s="3">
        <v>5</v>
      </c>
      <c r="AA18" s="92">
        <v>7000</v>
      </c>
      <c r="AB18" s="92">
        <v>380</v>
      </c>
    </row>
    <row r="19" spans="1:28" x14ac:dyDescent="0.2">
      <c r="A19" s="3">
        <v>16</v>
      </c>
      <c r="B19" s="3">
        <v>348134</v>
      </c>
      <c r="C19" s="3" t="s">
        <v>85</v>
      </c>
      <c r="D19" s="3" t="s">
        <v>82</v>
      </c>
      <c r="E19" s="30" t="s">
        <v>61</v>
      </c>
      <c r="F19" s="3">
        <v>348134</v>
      </c>
      <c r="G19" s="3">
        <v>16</v>
      </c>
      <c r="H19" s="3">
        <v>0.8</v>
      </c>
      <c r="S19" s="3">
        <v>1017</v>
      </c>
      <c r="T19" s="3" t="s">
        <v>1087</v>
      </c>
      <c r="U19" s="3" t="s">
        <v>1095</v>
      </c>
      <c r="W19" s="3">
        <v>14</v>
      </c>
      <c r="X19" s="3" t="s">
        <v>1014</v>
      </c>
      <c r="Z19" s="3">
        <v>6</v>
      </c>
      <c r="AA19" s="92">
        <v>10000</v>
      </c>
      <c r="AB19" s="92">
        <v>500</v>
      </c>
    </row>
    <row r="20" spans="1:28" x14ac:dyDescent="0.2">
      <c r="A20" s="3">
        <v>17</v>
      </c>
      <c r="B20" s="3">
        <v>348166</v>
      </c>
      <c r="C20" s="3" t="s">
        <v>86</v>
      </c>
      <c r="D20" s="3" t="s">
        <v>74</v>
      </c>
      <c r="E20" s="30" t="s">
        <v>61</v>
      </c>
      <c r="F20" s="3">
        <v>348166</v>
      </c>
      <c r="G20" s="3">
        <v>16</v>
      </c>
      <c r="H20" s="3">
        <v>0.77</v>
      </c>
      <c r="S20" s="3">
        <v>1018</v>
      </c>
      <c r="T20" s="3" t="s">
        <v>1088</v>
      </c>
      <c r="U20" s="3" t="s">
        <v>1095</v>
      </c>
      <c r="W20" s="3">
        <v>15</v>
      </c>
      <c r="X20" s="3" t="s">
        <v>1014</v>
      </c>
      <c r="Z20" s="3">
        <v>7</v>
      </c>
      <c r="AA20" s="92">
        <v>15000</v>
      </c>
      <c r="AB20" s="92">
        <v>650</v>
      </c>
    </row>
    <row r="21" spans="1:28" x14ac:dyDescent="0.2">
      <c r="A21" s="3">
        <v>18</v>
      </c>
      <c r="B21" s="3">
        <v>348546</v>
      </c>
      <c r="C21" s="3" t="s">
        <v>87</v>
      </c>
      <c r="D21" s="3" t="s">
        <v>63</v>
      </c>
      <c r="E21" s="30" t="s">
        <v>61</v>
      </c>
      <c r="F21" s="3">
        <v>348546</v>
      </c>
      <c r="G21" s="3">
        <v>5</v>
      </c>
      <c r="H21" s="3">
        <v>0.84</v>
      </c>
      <c r="S21" s="3">
        <v>1019</v>
      </c>
      <c r="T21" s="3" t="s">
        <v>1089</v>
      </c>
      <c r="U21" s="3" t="s">
        <v>1114</v>
      </c>
      <c r="W21" s="3">
        <v>16</v>
      </c>
      <c r="X21" s="3" t="s">
        <v>1014</v>
      </c>
      <c r="Z21" s="3">
        <v>8</v>
      </c>
      <c r="AA21" s="92">
        <v>20000</v>
      </c>
      <c r="AB21" s="92">
        <v>900</v>
      </c>
    </row>
    <row r="22" spans="1:28" x14ac:dyDescent="0.2">
      <c r="A22" s="3">
        <v>19</v>
      </c>
      <c r="B22" s="3">
        <v>347814</v>
      </c>
      <c r="C22" s="3" t="s">
        <v>88</v>
      </c>
      <c r="D22" s="3" t="s">
        <v>89</v>
      </c>
      <c r="E22" s="30" t="s">
        <v>61</v>
      </c>
      <c r="F22" s="3">
        <v>347814</v>
      </c>
      <c r="G22" s="3">
        <v>26</v>
      </c>
      <c r="H22" s="3">
        <v>0.34</v>
      </c>
      <c r="S22" s="3">
        <v>1020</v>
      </c>
      <c r="T22" s="3" t="s">
        <v>1090</v>
      </c>
      <c r="U22" s="3" t="s">
        <v>1114</v>
      </c>
      <c r="W22" s="3">
        <v>17</v>
      </c>
      <c r="X22" s="3" t="s">
        <v>1015</v>
      </c>
      <c r="Z22" s="3">
        <v>9</v>
      </c>
      <c r="AA22" s="92">
        <v>30000</v>
      </c>
      <c r="AB22" s="92">
        <v>1100</v>
      </c>
    </row>
    <row r="23" spans="1:28" x14ac:dyDescent="0.2">
      <c r="A23" s="3">
        <v>20</v>
      </c>
      <c r="B23" s="3">
        <v>348369</v>
      </c>
      <c r="C23" s="3" t="s">
        <v>90</v>
      </c>
      <c r="D23" s="3" t="s">
        <v>89</v>
      </c>
      <c r="E23" s="30" t="s">
        <v>61</v>
      </c>
      <c r="F23" s="3">
        <v>348369</v>
      </c>
      <c r="G23" s="3">
        <v>25</v>
      </c>
      <c r="H23" s="3">
        <v>0.55000000000000004</v>
      </c>
      <c r="W23" s="3">
        <v>18</v>
      </c>
      <c r="X23" s="3" t="s">
        <v>1015</v>
      </c>
      <c r="Z23" s="3">
        <v>10</v>
      </c>
      <c r="AA23" s="92">
        <v>8000</v>
      </c>
      <c r="AB23" s="92">
        <v>560</v>
      </c>
    </row>
    <row r="24" spans="1:28" x14ac:dyDescent="0.2">
      <c r="A24" s="3">
        <v>21</v>
      </c>
      <c r="B24" s="3">
        <v>348774</v>
      </c>
      <c r="C24" s="3" t="s">
        <v>94</v>
      </c>
      <c r="D24" s="3" t="s">
        <v>60</v>
      </c>
      <c r="E24" s="30" t="s">
        <v>61</v>
      </c>
      <c r="F24" s="3">
        <v>348774</v>
      </c>
      <c r="G24" s="3">
        <v>25</v>
      </c>
      <c r="H24" s="3">
        <v>0.54</v>
      </c>
      <c r="J24" s="3">
        <v>1</v>
      </c>
      <c r="K24" s="66">
        <v>0.8</v>
      </c>
      <c r="L24" s="3" t="s">
        <v>1143</v>
      </c>
      <c r="W24" s="3">
        <v>19</v>
      </c>
      <c r="X24" s="3" t="s">
        <v>1015</v>
      </c>
    </row>
    <row r="25" spans="1:28" x14ac:dyDescent="0.2">
      <c r="A25" s="3">
        <v>22</v>
      </c>
      <c r="B25" s="3">
        <v>348252</v>
      </c>
      <c r="C25" s="3" t="s">
        <v>95</v>
      </c>
      <c r="D25" s="3" t="s">
        <v>68</v>
      </c>
      <c r="E25" s="30" t="s">
        <v>61</v>
      </c>
      <c r="F25" s="3">
        <v>348252</v>
      </c>
      <c r="G25" s="3">
        <v>14</v>
      </c>
      <c r="H25" s="3">
        <v>0.61</v>
      </c>
      <c r="J25" s="3">
        <v>2</v>
      </c>
      <c r="K25" s="66">
        <v>0.9</v>
      </c>
      <c r="L25" s="3" t="s">
        <v>1144</v>
      </c>
      <c r="W25" s="3">
        <v>20</v>
      </c>
      <c r="X25" s="3" t="s">
        <v>1014</v>
      </c>
    </row>
    <row r="26" spans="1:28" x14ac:dyDescent="0.2">
      <c r="A26" s="3">
        <v>23</v>
      </c>
      <c r="B26" s="3">
        <v>348881</v>
      </c>
      <c r="C26" s="3" t="s">
        <v>96</v>
      </c>
      <c r="D26" s="3" t="s">
        <v>60</v>
      </c>
      <c r="E26" s="30" t="s">
        <v>61</v>
      </c>
      <c r="F26" s="3">
        <v>348881</v>
      </c>
      <c r="G26" s="3">
        <v>9</v>
      </c>
      <c r="H26" s="3">
        <v>0.24</v>
      </c>
      <c r="J26" s="3">
        <v>3</v>
      </c>
      <c r="K26" s="66">
        <v>1</v>
      </c>
      <c r="L26" s="3" t="s">
        <v>1145</v>
      </c>
      <c r="S26" s="3" t="s">
        <v>1103</v>
      </c>
      <c r="T26" s="76">
        <v>0.33333333333333331</v>
      </c>
    </row>
    <row r="27" spans="1:28" x14ac:dyDescent="0.2">
      <c r="A27" s="3">
        <v>24</v>
      </c>
      <c r="B27" s="3">
        <v>348883</v>
      </c>
      <c r="C27" s="3" t="s">
        <v>97</v>
      </c>
      <c r="D27" s="3" t="s">
        <v>60</v>
      </c>
      <c r="E27" s="30" t="s">
        <v>61</v>
      </c>
      <c r="F27" s="3">
        <v>348883</v>
      </c>
      <c r="G27" s="3">
        <v>25</v>
      </c>
      <c r="H27" s="3">
        <v>0.87</v>
      </c>
      <c r="J27" s="3">
        <v>4</v>
      </c>
      <c r="K27" s="66">
        <v>0.8</v>
      </c>
      <c r="L27" s="3" t="s">
        <v>1146</v>
      </c>
      <c r="S27" s="3" t="s">
        <v>1104</v>
      </c>
      <c r="T27" s="76">
        <v>0.70833333333333337</v>
      </c>
    </row>
    <row r="28" spans="1:28" x14ac:dyDescent="0.2">
      <c r="A28" s="3">
        <v>25</v>
      </c>
      <c r="B28" s="3">
        <v>348063</v>
      </c>
      <c r="C28" s="3" t="s">
        <v>98</v>
      </c>
      <c r="D28" s="3" t="s">
        <v>65</v>
      </c>
      <c r="E28" s="30" t="s">
        <v>61</v>
      </c>
      <c r="F28" s="3">
        <v>348063</v>
      </c>
      <c r="G28" s="3">
        <v>20</v>
      </c>
      <c r="H28" s="3">
        <v>0.12</v>
      </c>
      <c r="J28" s="3">
        <v>5</v>
      </c>
      <c r="K28" s="66">
        <v>0.9</v>
      </c>
      <c r="L28" s="3" t="s">
        <v>1147</v>
      </c>
    </row>
    <row r="29" spans="1:28" x14ac:dyDescent="0.2">
      <c r="A29" s="3">
        <v>26</v>
      </c>
      <c r="B29" s="3">
        <v>348807</v>
      </c>
      <c r="C29" s="3" t="s">
        <v>99</v>
      </c>
      <c r="D29" s="3" t="s">
        <v>60</v>
      </c>
      <c r="E29" s="30" t="s">
        <v>61</v>
      </c>
      <c r="F29" s="3">
        <v>348807</v>
      </c>
      <c r="G29" s="3">
        <v>12</v>
      </c>
      <c r="H29" s="3">
        <v>0.84</v>
      </c>
      <c r="J29" s="3">
        <v>6</v>
      </c>
      <c r="K29" s="66">
        <v>1</v>
      </c>
      <c r="L29" s="3" t="s">
        <v>1148</v>
      </c>
    </row>
    <row r="30" spans="1:28" x14ac:dyDescent="0.2">
      <c r="A30" s="3">
        <v>27</v>
      </c>
      <c r="B30" s="3">
        <v>347856</v>
      </c>
      <c r="C30" s="3" t="s">
        <v>100</v>
      </c>
      <c r="D30" s="3" t="s">
        <v>65</v>
      </c>
      <c r="E30" s="30" t="s">
        <v>61</v>
      </c>
      <c r="F30" s="3">
        <v>347856</v>
      </c>
      <c r="G30" s="3">
        <v>22</v>
      </c>
      <c r="H30" s="3">
        <v>0.28999999999999998</v>
      </c>
      <c r="J30" s="3">
        <v>7</v>
      </c>
      <c r="K30" s="66">
        <v>0.8</v>
      </c>
      <c r="L30" s="3" t="s">
        <v>1149</v>
      </c>
    </row>
    <row r="31" spans="1:28" x14ac:dyDescent="0.2">
      <c r="A31" s="3">
        <v>28</v>
      </c>
      <c r="B31" s="3">
        <v>348095</v>
      </c>
      <c r="C31" s="3" t="s">
        <v>101</v>
      </c>
      <c r="D31" s="3" t="s">
        <v>70</v>
      </c>
      <c r="E31" s="30" t="s">
        <v>61</v>
      </c>
      <c r="F31" s="3">
        <v>348095</v>
      </c>
      <c r="G31" s="3">
        <v>25</v>
      </c>
      <c r="H31" s="3">
        <v>0.15</v>
      </c>
      <c r="J31" s="3">
        <v>8</v>
      </c>
      <c r="K31" s="66">
        <v>0.9</v>
      </c>
      <c r="L31" s="3" t="s">
        <v>1150</v>
      </c>
    </row>
    <row r="32" spans="1:28" x14ac:dyDescent="0.2">
      <c r="A32" s="3">
        <v>29</v>
      </c>
      <c r="B32" s="3">
        <v>347628</v>
      </c>
      <c r="C32" s="3" t="s">
        <v>102</v>
      </c>
      <c r="D32" s="3" t="s">
        <v>103</v>
      </c>
      <c r="E32" s="30" t="s">
        <v>61</v>
      </c>
      <c r="F32" s="3">
        <v>347628</v>
      </c>
      <c r="G32" s="3">
        <v>23</v>
      </c>
      <c r="H32" s="3">
        <v>0.6</v>
      </c>
      <c r="J32" s="3">
        <v>9</v>
      </c>
      <c r="K32" s="66">
        <v>1</v>
      </c>
      <c r="L32" s="3" t="s">
        <v>1151</v>
      </c>
    </row>
    <row r="33" spans="1:12" x14ac:dyDescent="0.2">
      <c r="A33" s="3">
        <v>30</v>
      </c>
      <c r="B33" s="3">
        <v>347631</v>
      </c>
      <c r="C33" s="3" t="s">
        <v>104</v>
      </c>
      <c r="D33" s="3" t="s">
        <v>103</v>
      </c>
      <c r="E33" s="30" t="s">
        <v>61</v>
      </c>
      <c r="F33" s="3">
        <v>347631</v>
      </c>
      <c r="G33" s="3">
        <v>13</v>
      </c>
      <c r="H33" s="3">
        <v>0.16</v>
      </c>
      <c r="J33" s="3">
        <v>10</v>
      </c>
      <c r="K33" s="66">
        <v>0.9</v>
      </c>
      <c r="L33" s="3" t="s">
        <v>1152</v>
      </c>
    </row>
    <row r="34" spans="1:12" x14ac:dyDescent="0.2">
      <c r="A34" s="3">
        <v>31</v>
      </c>
      <c r="B34" s="3">
        <v>347652</v>
      </c>
      <c r="C34" s="3" t="s">
        <v>105</v>
      </c>
      <c r="D34" s="3" t="s">
        <v>103</v>
      </c>
      <c r="E34" s="30" t="s">
        <v>61</v>
      </c>
      <c r="F34" s="3">
        <v>347652</v>
      </c>
      <c r="G34" s="3">
        <v>25</v>
      </c>
      <c r="H34" s="3">
        <v>0.73</v>
      </c>
      <c r="J34" s="3">
        <v>11</v>
      </c>
      <c r="K34" s="66">
        <v>0.9</v>
      </c>
      <c r="L34" s="3" t="s">
        <v>1153</v>
      </c>
    </row>
    <row r="35" spans="1:12" x14ac:dyDescent="0.2">
      <c r="A35" s="3">
        <v>32</v>
      </c>
      <c r="B35" s="3">
        <v>347634</v>
      </c>
      <c r="C35" s="3" t="s">
        <v>106</v>
      </c>
      <c r="D35" s="3" t="s">
        <v>103</v>
      </c>
      <c r="E35" s="30" t="s">
        <v>61</v>
      </c>
      <c r="F35" s="3">
        <v>347634</v>
      </c>
      <c r="G35" s="3">
        <v>29</v>
      </c>
      <c r="H35" s="3">
        <v>0.1</v>
      </c>
      <c r="J35" s="3">
        <v>12</v>
      </c>
      <c r="K35" s="66">
        <v>0.9</v>
      </c>
      <c r="L35" s="3" t="s">
        <v>1154</v>
      </c>
    </row>
    <row r="36" spans="1:12" x14ac:dyDescent="0.2">
      <c r="A36" s="3">
        <v>33</v>
      </c>
      <c r="B36" s="3">
        <v>347678</v>
      </c>
      <c r="C36" s="3" t="s">
        <v>107</v>
      </c>
      <c r="D36" s="3" t="s">
        <v>103</v>
      </c>
      <c r="E36" s="30" t="s">
        <v>61</v>
      </c>
      <c r="F36" s="3">
        <v>347678</v>
      </c>
      <c r="G36" s="3">
        <v>7</v>
      </c>
      <c r="H36" s="3">
        <v>0.76</v>
      </c>
      <c r="J36" s="3">
        <v>13</v>
      </c>
      <c r="K36" s="66">
        <v>0.9</v>
      </c>
      <c r="L36" s="3" t="s">
        <v>1155</v>
      </c>
    </row>
    <row r="37" spans="1:12" x14ac:dyDescent="0.2">
      <c r="A37" s="3">
        <v>34</v>
      </c>
      <c r="B37" s="3">
        <v>348808</v>
      </c>
      <c r="C37" s="3" t="s">
        <v>108</v>
      </c>
      <c r="D37" s="3" t="s">
        <v>60</v>
      </c>
      <c r="E37" s="30" t="s">
        <v>61</v>
      </c>
      <c r="F37" s="3">
        <v>348808</v>
      </c>
      <c r="G37" s="3">
        <v>15</v>
      </c>
      <c r="H37" s="3">
        <v>0.3</v>
      </c>
      <c r="J37" s="3">
        <v>14</v>
      </c>
      <c r="K37" s="66">
        <v>1</v>
      </c>
      <c r="L37" s="3" t="s">
        <v>1156</v>
      </c>
    </row>
    <row r="38" spans="1:12" x14ac:dyDescent="0.2">
      <c r="A38" s="3">
        <v>35</v>
      </c>
      <c r="B38" s="3">
        <v>348831</v>
      </c>
      <c r="C38" s="3" t="s">
        <v>109</v>
      </c>
      <c r="D38" s="3" t="s">
        <v>60</v>
      </c>
      <c r="E38" s="30" t="s">
        <v>61</v>
      </c>
      <c r="F38" s="3">
        <v>348831</v>
      </c>
      <c r="G38" s="3">
        <v>26</v>
      </c>
      <c r="H38" s="3">
        <v>0.89</v>
      </c>
      <c r="J38" s="3">
        <v>15</v>
      </c>
      <c r="K38" s="66">
        <v>1</v>
      </c>
      <c r="L38" s="3" t="s">
        <v>1157</v>
      </c>
    </row>
    <row r="39" spans="1:12" x14ac:dyDescent="0.2">
      <c r="A39" s="3">
        <v>36</v>
      </c>
      <c r="B39" s="3">
        <v>348394</v>
      </c>
      <c r="C39" s="3" t="s">
        <v>110</v>
      </c>
      <c r="D39" s="3" t="s">
        <v>60</v>
      </c>
      <c r="E39" s="30" t="s">
        <v>61</v>
      </c>
      <c r="F39" s="3">
        <v>348394</v>
      </c>
      <c r="G39" s="3">
        <v>6</v>
      </c>
      <c r="H39" s="3">
        <v>0.37</v>
      </c>
      <c r="J39" s="3">
        <v>16</v>
      </c>
      <c r="K39" s="66">
        <v>1</v>
      </c>
      <c r="L39" s="3" t="s">
        <v>1158</v>
      </c>
    </row>
    <row r="40" spans="1:12" x14ac:dyDescent="0.2">
      <c r="A40" s="3">
        <v>37</v>
      </c>
      <c r="B40" s="3">
        <v>348821</v>
      </c>
      <c r="C40" s="3" t="s">
        <v>111</v>
      </c>
      <c r="D40" s="3" t="s">
        <v>74</v>
      </c>
      <c r="E40" s="30" t="s">
        <v>61</v>
      </c>
      <c r="F40" s="3">
        <v>348821</v>
      </c>
      <c r="G40" s="3">
        <v>16</v>
      </c>
      <c r="H40" s="3">
        <v>0.3</v>
      </c>
      <c r="J40" s="3">
        <v>17</v>
      </c>
      <c r="K40" s="66">
        <v>1</v>
      </c>
      <c r="L40" s="3" t="s">
        <v>1159</v>
      </c>
    </row>
    <row r="41" spans="1:12" x14ac:dyDescent="0.2">
      <c r="A41" s="3">
        <v>38</v>
      </c>
      <c r="B41" s="3">
        <v>348277</v>
      </c>
      <c r="C41" s="3" t="s">
        <v>59</v>
      </c>
      <c r="D41" s="3" t="s">
        <v>60</v>
      </c>
      <c r="E41" s="30" t="s">
        <v>61</v>
      </c>
      <c r="F41" s="3">
        <v>348277</v>
      </c>
      <c r="G41" s="3">
        <v>16</v>
      </c>
      <c r="H41" s="3">
        <v>0.15</v>
      </c>
      <c r="J41" s="3">
        <v>18</v>
      </c>
      <c r="K41" s="66">
        <v>1</v>
      </c>
      <c r="L41" s="3" t="s">
        <v>1160</v>
      </c>
    </row>
    <row r="42" spans="1:12" x14ac:dyDescent="0.2">
      <c r="A42" s="3">
        <v>39</v>
      </c>
      <c r="B42" s="3">
        <v>348294</v>
      </c>
      <c r="C42" s="3" t="s">
        <v>112</v>
      </c>
      <c r="D42" s="3" t="s">
        <v>82</v>
      </c>
      <c r="E42" s="30" t="s">
        <v>61</v>
      </c>
      <c r="F42" s="3">
        <v>348294</v>
      </c>
      <c r="G42" s="3">
        <v>14</v>
      </c>
      <c r="H42" s="3">
        <v>0.66</v>
      </c>
      <c r="J42" s="3">
        <v>19</v>
      </c>
      <c r="K42" s="66">
        <v>1</v>
      </c>
      <c r="L42" s="3" t="s">
        <v>1161</v>
      </c>
    </row>
    <row r="43" spans="1:12" x14ac:dyDescent="0.2">
      <c r="A43" s="3">
        <v>40</v>
      </c>
      <c r="B43" s="3">
        <v>348299</v>
      </c>
      <c r="C43" s="3" t="s">
        <v>113</v>
      </c>
      <c r="D43" s="3" t="s">
        <v>82</v>
      </c>
      <c r="E43" s="30" t="s">
        <v>61</v>
      </c>
      <c r="F43" s="3">
        <v>348299</v>
      </c>
      <c r="G43" s="3">
        <v>28</v>
      </c>
      <c r="H43" s="3">
        <v>0.34</v>
      </c>
      <c r="J43" s="3">
        <v>20</v>
      </c>
      <c r="K43" s="66">
        <v>1</v>
      </c>
      <c r="L43" s="3" t="s">
        <v>1162</v>
      </c>
    </row>
    <row r="44" spans="1:12" x14ac:dyDescent="0.2">
      <c r="A44" s="3">
        <v>41</v>
      </c>
      <c r="B44" s="3">
        <v>347921</v>
      </c>
      <c r="C44" s="3" t="s">
        <v>114</v>
      </c>
      <c r="D44" s="3" t="s">
        <v>80</v>
      </c>
      <c r="E44" s="30" t="s">
        <v>61</v>
      </c>
      <c r="F44" s="3">
        <v>347921</v>
      </c>
      <c r="G44" s="3">
        <v>9</v>
      </c>
      <c r="H44" s="3">
        <v>0.67</v>
      </c>
    </row>
    <row r="45" spans="1:12" x14ac:dyDescent="0.2">
      <c r="A45" s="3">
        <v>42</v>
      </c>
      <c r="B45" s="3">
        <v>347873</v>
      </c>
      <c r="C45" s="3" t="s">
        <v>115</v>
      </c>
      <c r="D45" s="3" t="s">
        <v>76</v>
      </c>
      <c r="E45" s="30" t="s">
        <v>61</v>
      </c>
      <c r="F45" s="3">
        <v>347873</v>
      </c>
      <c r="G45" s="3">
        <v>21</v>
      </c>
      <c r="H45" s="3">
        <v>0.39</v>
      </c>
    </row>
    <row r="46" spans="1:12" x14ac:dyDescent="0.2">
      <c r="A46" s="3">
        <v>43</v>
      </c>
      <c r="B46" s="3">
        <v>347874</v>
      </c>
      <c r="C46" s="3" t="s">
        <v>116</v>
      </c>
      <c r="D46" s="3" t="s">
        <v>76</v>
      </c>
      <c r="E46" s="30" t="s">
        <v>61</v>
      </c>
      <c r="F46" s="3">
        <v>347874</v>
      </c>
      <c r="G46" s="3">
        <v>10</v>
      </c>
      <c r="H46" s="3">
        <v>0.69</v>
      </c>
    </row>
    <row r="47" spans="1:12" x14ac:dyDescent="0.2">
      <c r="A47" s="3">
        <v>44</v>
      </c>
      <c r="B47" s="3">
        <v>347941</v>
      </c>
      <c r="C47" s="3" t="s">
        <v>117</v>
      </c>
      <c r="D47" s="3" t="s">
        <v>80</v>
      </c>
      <c r="E47" s="30" t="s">
        <v>61</v>
      </c>
      <c r="F47" s="3">
        <v>347941</v>
      </c>
      <c r="G47" s="3">
        <v>5</v>
      </c>
      <c r="H47" s="3">
        <v>0.53</v>
      </c>
    </row>
    <row r="48" spans="1:12" x14ac:dyDescent="0.2">
      <c r="A48" s="3">
        <v>45</v>
      </c>
      <c r="B48" s="3">
        <v>347932</v>
      </c>
      <c r="C48" s="3" t="s">
        <v>118</v>
      </c>
      <c r="D48" s="3" t="s">
        <v>80</v>
      </c>
      <c r="E48" s="30" t="s">
        <v>61</v>
      </c>
      <c r="F48" s="3">
        <v>347932</v>
      </c>
      <c r="G48" s="3">
        <v>19</v>
      </c>
      <c r="H48" s="3">
        <v>0.27</v>
      </c>
    </row>
    <row r="49" spans="1:8" x14ac:dyDescent="0.2">
      <c r="A49" s="3">
        <v>46</v>
      </c>
      <c r="B49" s="3">
        <v>347834</v>
      </c>
      <c r="C49" s="3" t="s">
        <v>119</v>
      </c>
      <c r="D49" s="3" t="s">
        <v>74</v>
      </c>
      <c r="E49" s="30" t="s">
        <v>61</v>
      </c>
      <c r="F49" s="3">
        <v>347834</v>
      </c>
      <c r="G49" s="3">
        <v>22</v>
      </c>
      <c r="H49" s="3">
        <v>0.59</v>
      </c>
    </row>
    <row r="50" spans="1:8" x14ac:dyDescent="0.2">
      <c r="A50" s="3">
        <v>47</v>
      </c>
      <c r="B50" s="3">
        <v>347868</v>
      </c>
      <c r="C50" s="3" t="s">
        <v>120</v>
      </c>
      <c r="D50" s="3" t="s">
        <v>72</v>
      </c>
      <c r="E50" s="30" t="s">
        <v>61</v>
      </c>
      <c r="F50" s="3">
        <v>347868</v>
      </c>
      <c r="G50" s="3">
        <v>20</v>
      </c>
      <c r="H50" s="3">
        <v>0.13</v>
      </c>
    </row>
    <row r="51" spans="1:8" x14ac:dyDescent="0.2">
      <c r="A51" s="3">
        <v>48</v>
      </c>
      <c r="B51" s="3">
        <v>348070</v>
      </c>
      <c r="C51" s="3" t="s">
        <v>121</v>
      </c>
      <c r="D51" s="3" t="s">
        <v>63</v>
      </c>
      <c r="E51" s="30" t="s">
        <v>61</v>
      </c>
      <c r="F51" s="3">
        <v>348070</v>
      </c>
      <c r="G51" s="3">
        <v>24</v>
      </c>
      <c r="H51" s="3">
        <v>0.7</v>
      </c>
    </row>
    <row r="52" spans="1:8" x14ac:dyDescent="0.2">
      <c r="A52" s="3">
        <v>49</v>
      </c>
      <c r="B52" s="3">
        <v>348076</v>
      </c>
      <c r="C52" s="3" t="s">
        <v>122</v>
      </c>
      <c r="D52" s="3" t="s">
        <v>63</v>
      </c>
      <c r="E52" s="30" t="s">
        <v>61</v>
      </c>
      <c r="F52" s="3">
        <v>348076</v>
      </c>
      <c r="G52" s="3">
        <v>25</v>
      </c>
      <c r="H52" s="3">
        <v>0.51</v>
      </c>
    </row>
    <row r="53" spans="1:8" x14ac:dyDescent="0.2">
      <c r="A53" s="3">
        <v>50</v>
      </c>
      <c r="B53" s="3">
        <v>348040</v>
      </c>
      <c r="C53" s="3" t="s">
        <v>123</v>
      </c>
      <c r="D53" s="3" t="s">
        <v>63</v>
      </c>
      <c r="E53" s="30" t="s">
        <v>61</v>
      </c>
      <c r="F53" s="3">
        <v>348040</v>
      </c>
      <c r="G53" s="3">
        <v>15</v>
      </c>
      <c r="H53" s="3">
        <v>0.7</v>
      </c>
    </row>
    <row r="54" spans="1:8" x14ac:dyDescent="0.2">
      <c r="A54" s="3">
        <v>51</v>
      </c>
      <c r="B54" s="3">
        <v>348046</v>
      </c>
      <c r="C54" s="3" t="s">
        <v>124</v>
      </c>
      <c r="D54" s="3" t="s">
        <v>63</v>
      </c>
      <c r="E54" s="30" t="s">
        <v>61</v>
      </c>
      <c r="F54" s="3">
        <v>348046</v>
      </c>
      <c r="G54" s="3">
        <v>26</v>
      </c>
      <c r="H54" s="3">
        <v>0.86</v>
      </c>
    </row>
    <row r="55" spans="1:8" x14ac:dyDescent="0.2">
      <c r="A55" s="3">
        <v>52</v>
      </c>
      <c r="B55" s="3">
        <v>347955</v>
      </c>
      <c r="C55" s="3" t="s">
        <v>125</v>
      </c>
      <c r="D55" s="3" t="s">
        <v>76</v>
      </c>
      <c r="E55" s="30" t="s">
        <v>61</v>
      </c>
      <c r="F55" s="3">
        <v>347955</v>
      </c>
      <c r="G55" s="3">
        <v>25</v>
      </c>
      <c r="H55" s="3">
        <v>0.73</v>
      </c>
    </row>
    <row r="56" spans="1:8" x14ac:dyDescent="0.2">
      <c r="A56" s="3">
        <v>53</v>
      </c>
      <c r="B56" s="3">
        <v>347957</v>
      </c>
      <c r="C56" s="3" t="s">
        <v>126</v>
      </c>
      <c r="D56" s="3" t="s">
        <v>76</v>
      </c>
      <c r="E56" s="30" t="s">
        <v>61</v>
      </c>
      <c r="F56" s="3">
        <v>347957</v>
      </c>
      <c r="G56" s="3">
        <v>23</v>
      </c>
      <c r="H56" s="3">
        <v>0.49</v>
      </c>
    </row>
    <row r="57" spans="1:8" x14ac:dyDescent="0.2">
      <c r="A57" s="3">
        <v>54</v>
      </c>
      <c r="B57" s="3">
        <v>347994</v>
      </c>
      <c r="C57" s="3" t="s">
        <v>127</v>
      </c>
      <c r="D57" s="3" t="s">
        <v>82</v>
      </c>
      <c r="E57" s="30" t="s">
        <v>61</v>
      </c>
      <c r="F57" s="3">
        <v>347994</v>
      </c>
      <c r="G57" s="3">
        <v>21</v>
      </c>
      <c r="H57" s="3">
        <v>0.17</v>
      </c>
    </row>
    <row r="58" spans="1:8" x14ac:dyDescent="0.2">
      <c r="A58" s="3">
        <v>55</v>
      </c>
      <c r="B58" s="3">
        <v>348142</v>
      </c>
      <c r="C58" s="3" t="s">
        <v>128</v>
      </c>
      <c r="D58" s="3" t="s">
        <v>70</v>
      </c>
      <c r="E58" s="30" t="s">
        <v>61</v>
      </c>
      <c r="F58" s="3">
        <v>348142</v>
      </c>
      <c r="G58" s="3">
        <v>28</v>
      </c>
      <c r="H58" s="3">
        <v>0.83</v>
      </c>
    </row>
    <row r="59" spans="1:8" x14ac:dyDescent="0.2">
      <c r="A59" s="3">
        <v>56</v>
      </c>
      <c r="B59" s="3">
        <v>347980</v>
      </c>
      <c r="C59" s="3" t="s">
        <v>129</v>
      </c>
      <c r="D59" s="3" t="s">
        <v>82</v>
      </c>
      <c r="E59" s="30" t="s">
        <v>61</v>
      </c>
      <c r="F59" s="3">
        <v>347980</v>
      </c>
      <c r="G59" s="3">
        <v>17</v>
      </c>
      <c r="H59" s="3">
        <v>0.34</v>
      </c>
    </row>
    <row r="60" spans="1:8" x14ac:dyDescent="0.2">
      <c r="A60" s="3">
        <v>57</v>
      </c>
      <c r="B60" s="3">
        <v>347991</v>
      </c>
      <c r="C60" s="3" t="s">
        <v>130</v>
      </c>
      <c r="D60" s="3" t="s">
        <v>82</v>
      </c>
      <c r="E60" s="30" t="s">
        <v>61</v>
      </c>
      <c r="F60" s="3">
        <v>347991</v>
      </c>
      <c r="G60" s="3">
        <v>25</v>
      </c>
      <c r="H60" s="3">
        <v>0.19</v>
      </c>
    </row>
    <row r="61" spans="1:8" x14ac:dyDescent="0.2">
      <c r="A61" s="3">
        <v>58</v>
      </c>
      <c r="B61" s="3">
        <v>348343</v>
      </c>
      <c r="C61" s="3" t="s">
        <v>83</v>
      </c>
      <c r="D61" s="3" t="s">
        <v>82</v>
      </c>
      <c r="E61" s="30" t="s">
        <v>61</v>
      </c>
      <c r="F61" s="3">
        <v>348343</v>
      </c>
      <c r="G61" s="3">
        <v>15</v>
      </c>
      <c r="H61" s="3">
        <v>0.1</v>
      </c>
    </row>
    <row r="62" spans="1:8" x14ac:dyDescent="0.2">
      <c r="A62" s="3">
        <v>59</v>
      </c>
      <c r="B62" s="3">
        <v>347813</v>
      </c>
      <c r="C62" s="3" t="s">
        <v>131</v>
      </c>
      <c r="D62" s="3" t="s">
        <v>74</v>
      </c>
      <c r="E62" s="30" t="s">
        <v>61</v>
      </c>
      <c r="F62" s="3">
        <v>347813</v>
      </c>
      <c r="G62" s="3">
        <v>15</v>
      </c>
      <c r="H62" s="3">
        <v>0.48</v>
      </c>
    </row>
    <row r="63" spans="1:8" x14ac:dyDescent="0.2">
      <c r="A63" s="3">
        <v>60</v>
      </c>
      <c r="B63" s="3">
        <v>347858</v>
      </c>
      <c r="C63" s="3" t="s">
        <v>132</v>
      </c>
      <c r="D63" s="3" t="s">
        <v>76</v>
      </c>
      <c r="E63" s="30" t="s">
        <v>61</v>
      </c>
      <c r="F63" s="3">
        <v>347858</v>
      </c>
      <c r="G63" s="3">
        <v>6</v>
      </c>
      <c r="H63" s="3">
        <v>0.64</v>
      </c>
    </row>
    <row r="64" spans="1:8" x14ac:dyDescent="0.2">
      <c r="A64" s="3">
        <v>61</v>
      </c>
      <c r="B64" s="3">
        <v>347870</v>
      </c>
      <c r="C64" s="3" t="s">
        <v>133</v>
      </c>
      <c r="D64" s="3" t="s">
        <v>76</v>
      </c>
      <c r="E64" s="30" t="s">
        <v>61</v>
      </c>
      <c r="F64" s="3">
        <v>347870</v>
      </c>
      <c r="G64" s="3">
        <v>22</v>
      </c>
      <c r="H64" s="3">
        <v>0.6</v>
      </c>
    </row>
    <row r="65" spans="1:8" x14ac:dyDescent="0.2">
      <c r="A65" s="3">
        <v>62</v>
      </c>
      <c r="B65" s="3">
        <v>347943</v>
      </c>
      <c r="C65" s="3" t="s">
        <v>134</v>
      </c>
      <c r="D65" s="3" t="s">
        <v>80</v>
      </c>
      <c r="E65" s="30" t="s">
        <v>61</v>
      </c>
      <c r="F65" s="3">
        <v>347943</v>
      </c>
      <c r="G65" s="3">
        <v>21</v>
      </c>
      <c r="H65" s="3">
        <v>0.19</v>
      </c>
    </row>
    <row r="66" spans="1:8" x14ac:dyDescent="0.2">
      <c r="A66" s="3">
        <v>63</v>
      </c>
      <c r="B66" s="3">
        <v>347946</v>
      </c>
      <c r="C66" s="3" t="s">
        <v>135</v>
      </c>
      <c r="D66" s="3" t="s">
        <v>80</v>
      </c>
      <c r="E66" s="30" t="s">
        <v>61</v>
      </c>
      <c r="F66" s="3">
        <v>347946</v>
      </c>
      <c r="G66" s="3">
        <v>16</v>
      </c>
      <c r="H66" s="3">
        <v>0.31</v>
      </c>
    </row>
    <row r="67" spans="1:8" x14ac:dyDescent="0.2">
      <c r="A67" s="3">
        <v>64</v>
      </c>
      <c r="B67" s="3">
        <v>347881</v>
      </c>
      <c r="C67" s="3" t="s">
        <v>136</v>
      </c>
      <c r="D67" s="3" t="s">
        <v>76</v>
      </c>
      <c r="E67" s="30" t="s">
        <v>61</v>
      </c>
      <c r="F67" s="3">
        <v>347881</v>
      </c>
      <c r="G67" s="3">
        <v>15</v>
      </c>
      <c r="H67" s="3">
        <v>0.49</v>
      </c>
    </row>
    <row r="68" spans="1:8" x14ac:dyDescent="0.2">
      <c r="A68" s="3">
        <v>65</v>
      </c>
      <c r="B68" s="3">
        <v>348428</v>
      </c>
      <c r="C68" s="3" t="s">
        <v>137</v>
      </c>
      <c r="D68" s="3" t="s">
        <v>60</v>
      </c>
      <c r="E68" s="30" t="s">
        <v>61</v>
      </c>
      <c r="F68" s="3">
        <v>348428</v>
      </c>
      <c r="G68" s="3">
        <v>26</v>
      </c>
      <c r="H68" s="3">
        <v>0.15</v>
      </c>
    </row>
    <row r="69" spans="1:8" x14ac:dyDescent="0.2">
      <c r="A69" s="3">
        <v>66</v>
      </c>
      <c r="B69" s="3">
        <v>347895</v>
      </c>
      <c r="C69" s="3" t="s">
        <v>138</v>
      </c>
      <c r="D69" s="3" t="s">
        <v>80</v>
      </c>
      <c r="E69" s="30" t="s">
        <v>61</v>
      </c>
      <c r="F69" s="3">
        <v>347895</v>
      </c>
      <c r="G69" s="3">
        <v>23</v>
      </c>
      <c r="H69" s="3">
        <v>0.42</v>
      </c>
    </row>
    <row r="70" spans="1:8" x14ac:dyDescent="0.2">
      <c r="A70" s="3">
        <v>67</v>
      </c>
      <c r="B70" s="3">
        <v>348866</v>
      </c>
      <c r="C70" s="3" t="s">
        <v>139</v>
      </c>
      <c r="D70" s="3" t="s">
        <v>60</v>
      </c>
      <c r="E70" s="30" t="s">
        <v>61</v>
      </c>
      <c r="F70" s="3">
        <v>348866</v>
      </c>
      <c r="G70" s="3">
        <v>22</v>
      </c>
      <c r="H70" s="3">
        <v>0.84</v>
      </c>
    </row>
    <row r="71" spans="1:8" x14ac:dyDescent="0.2">
      <c r="A71" s="3">
        <v>68</v>
      </c>
      <c r="B71" s="3">
        <v>348863</v>
      </c>
      <c r="C71" s="3" t="s">
        <v>140</v>
      </c>
      <c r="D71" s="3" t="s">
        <v>60</v>
      </c>
      <c r="E71" s="30" t="s">
        <v>61</v>
      </c>
      <c r="F71" s="3">
        <v>348863</v>
      </c>
      <c r="G71" s="3">
        <v>9</v>
      </c>
      <c r="H71" s="3">
        <v>0.62</v>
      </c>
    </row>
    <row r="72" spans="1:8" x14ac:dyDescent="0.2">
      <c r="A72" s="3">
        <v>69</v>
      </c>
      <c r="B72" s="3">
        <v>347824</v>
      </c>
      <c r="C72" s="3" t="s">
        <v>141</v>
      </c>
      <c r="D72" s="3" t="s">
        <v>89</v>
      </c>
      <c r="E72" s="30" t="s">
        <v>61</v>
      </c>
      <c r="F72" s="3">
        <v>347824</v>
      </c>
      <c r="G72" s="3">
        <v>21</v>
      </c>
      <c r="H72" s="3">
        <v>0.3</v>
      </c>
    </row>
    <row r="73" spans="1:8" x14ac:dyDescent="0.2">
      <c r="A73" s="3">
        <v>70</v>
      </c>
      <c r="B73" s="3">
        <v>347865</v>
      </c>
      <c r="C73" s="3" t="s">
        <v>142</v>
      </c>
      <c r="D73" s="3" t="s">
        <v>72</v>
      </c>
      <c r="E73" s="30" t="s">
        <v>61</v>
      </c>
      <c r="F73" s="3">
        <v>347865</v>
      </c>
      <c r="G73" s="3">
        <v>19</v>
      </c>
      <c r="H73" s="3">
        <v>0.55000000000000004</v>
      </c>
    </row>
    <row r="74" spans="1:8" x14ac:dyDescent="0.2">
      <c r="A74" s="3">
        <v>71</v>
      </c>
      <c r="B74" s="3">
        <v>348071</v>
      </c>
      <c r="C74" s="3" t="s">
        <v>143</v>
      </c>
      <c r="D74" s="3" t="s">
        <v>63</v>
      </c>
      <c r="E74" s="30" t="s">
        <v>61</v>
      </c>
      <c r="F74" s="3">
        <v>348071</v>
      </c>
      <c r="G74" s="3">
        <v>22</v>
      </c>
      <c r="H74" s="3">
        <v>0.17</v>
      </c>
    </row>
    <row r="75" spans="1:8" x14ac:dyDescent="0.2">
      <c r="A75" s="3">
        <v>72</v>
      </c>
      <c r="B75" s="3">
        <v>348077</v>
      </c>
      <c r="C75" s="3" t="s">
        <v>144</v>
      </c>
      <c r="D75" s="3" t="s">
        <v>63</v>
      </c>
      <c r="E75" s="30" t="s">
        <v>61</v>
      </c>
      <c r="F75" s="3">
        <v>348077</v>
      </c>
      <c r="G75" s="3">
        <v>22</v>
      </c>
      <c r="H75" s="3">
        <v>0.87</v>
      </c>
    </row>
    <row r="76" spans="1:8" x14ac:dyDescent="0.2">
      <c r="A76" s="3">
        <v>73</v>
      </c>
      <c r="B76" s="3">
        <v>348341</v>
      </c>
      <c r="C76" s="3" t="s">
        <v>83</v>
      </c>
      <c r="D76" s="3" t="s">
        <v>82</v>
      </c>
      <c r="E76" s="30" t="s">
        <v>61</v>
      </c>
      <c r="F76" s="3">
        <v>348341</v>
      </c>
      <c r="G76" s="3">
        <v>24</v>
      </c>
      <c r="H76" s="3">
        <v>0.15</v>
      </c>
    </row>
    <row r="77" spans="1:8" x14ac:dyDescent="0.2">
      <c r="A77" s="3">
        <v>74</v>
      </c>
      <c r="B77" s="3">
        <v>348778</v>
      </c>
      <c r="C77" s="3" t="s">
        <v>145</v>
      </c>
      <c r="D77" s="3" t="s">
        <v>60</v>
      </c>
      <c r="E77" s="30" t="s">
        <v>61</v>
      </c>
      <c r="F77" s="3">
        <v>348778</v>
      </c>
      <c r="G77" s="3">
        <v>5</v>
      </c>
      <c r="H77" s="3">
        <v>0.46</v>
      </c>
    </row>
    <row r="78" spans="1:8" x14ac:dyDescent="0.2">
      <c r="A78" s="3">
        <v>75</v>
      </c>
      <c r="B78" s="3">
        <v>347844</v>
      </c>
      <c r="C78" s="3" t="s">
        <v>146</v>
      </c>
      <c r="D78" s="3" t="s">
        <v>68</v>
      </c>
      <c r="E78" s="30" t="s">
        <v>61</v>
      </c>
      <c r="F78" s="3">
        <v>347844</v>
      </c>
      <c r="G78" s="3">
        <v>16</v>
      </c>
      <c r="H78" s="3">
        <v>0.52</v>
      </c>
    </row>
    <row r="79" spans="1:8" x14ac:dyDescent="0.2">
      <c r="A79" s="3">
        <v>76</v>
      </c>
      <c r="B79" s="3">
        <v>347877</v>
      </c>
      <c r="C79" s="3" t="s">
        <v>136</v>
      </c>
      <c r="D79" s="3" t="s">
        <v>76</v>
      </c>
      <c r="E79" s="30" t="s">
        <v>61</v>
      </c>
      <c r="F79" s="3">
        <v>347877</v>
      </c>
      <c r="G79" s="3">
        <v>30</v>
      </c>
      <c r="H79" s="3">
        <v>0.78</v>
      </c>
    </row>
    <row r="80" spans="1:8" x14ac:dyDescent="0.2">
      <c r="A80" s="3">
        <v>77</v>
      </c>
      <c r="B80" s="3">
        <v>347878</v>
      </c>
      <c r="C80" s="3" t="s">
        <v>147</v>
      </c>
      <c r="D80" s="3" t="s">
        <v>76</v>
      </c>
      <c r="E80" s="30" t="s">
        <v>61</v>
      </c>
      <c r="F80" s="3">
        <v>347878</v>
      </c>
      <c r="G80" s="3">
        <v>16</v>
      </c>
      <c r="H80" s="3">
        <v>0.36</v>
      </c>
    </row>
    <row r="81" spans="1:8" x14ac:dyDescent="0.2">
      <c r="A81" s="3">
        <v>78</v>
      </c>
      <c r="B81" s="3">
        <v>348489</v>
      </c>
      <c r="C81" s="3" t="s">
        <v>148</v>
      </c>
      <c r="D81" s="3" t="s">
        <v>103</v>
      </c>
      <c r="E81" s="30" t="s">
        <v>61</v>
      </c>
      <c r="F81" s="3">
        <v>348489</v>
      </c>
      <c r="G81" s="3">
        <v>26</v>
      </c>
      <c r="H81" s="3">
        <v>0.55000000000000004</v>
      </c>
    </row>
    <row r="82" spans="1:8" x14ac:dyDescent="0.2">
      <c r="A82" s="3">
        <v>79</v>
      </c>
      <c r="B82" s="3">
        <v>348107</v>
      </c>
      <c r="C82" s="3" t="s">
        <v>69</v>
      </c>
      <c r="D82" s="3" t="s">
        <v>70</v>
      </c>
      <c r="E82" s="30" t="s">
        <v>61</v>
      </c>
      <c r="F82" s="3">
        <v>348107</v>
      </c>
      <c r="G82" s="3">
        <v>9</v>
      </c>
      <c r="H82" s="3">
        <v>0.49</v>
      </c>
    </row>
    <row r="83" spans="1:8" x14ac:dyDescent="0.2">
      <c r="A83" s="3">
        <v>80</v>
      </c>
      <c r="B83" s="3">
        <v>348108</v>
      </c>
      <c r="C83" s="3" t="s">
        <v>149</v>
      </c>
      <c r="D83" s="3" t="s">
        <v>70</v>
      </c>
      <c r="E83" s="30" t="s">
        <v>61</v>
      </c>
      <c r="F83" s="3">
        <v>348108</v>
      </c>
      <c r="G83" s="3">
        <v>23</v>
      </c>
      <c r="H83" s="3">
        <v>0.52</v>
      </c>
    </row>
    <row r="84" spans="1:8" x14ac:dyDescent="0.2">
      <c r="A84" s="3">
        <v>81</v>
      </c>
      <c r="B84" s="3">
        <v>348141</v>
      </c>
      <c r="C84" s="3" t="s">
        <v>128</v>
      </c>
      <c r="D84" s="3" t="s">
        <v>70</v>
      </c>
      <c r="E84" s="30" t="s">
        <v>61</v>
      </c>
      <c r="F84" s="3">
        <v>348141</v>
      </c>
      <c r="G84" s="3">
        <v>21</v>
      </c>
      <c r="H84" s="3">
        <v>0.19</v>
      </c>
    </row>
    <row r="85" spans="1:8" x14ac:dyDescent="0.2">
      <c r="A85" s="3">
        <v>82</v>
      </c>
      <c r="B85" s="3">
        <v>348223</v>
      </c>
      <c r="C85" s="3" t="s">
        <v>150</v>
      </c>
      <c r="D85" s="3" t="s">
        <v>151</v>
      </c>
      <c r="E85" s="30" t="s">
        <v>61</v>
      </c>
      <c r="F85" s="3">
        <v>348223</v>
      </c>
      <c r="G85" s="3">
        <v>14</v>
      </c>
      <c r="H85" s="3">
        <v>0.41</v>
      </c>
    </row>
    <row r="86" spans="1:8" x14ac:dyDescent="0.2">
      <c r="A86" s="3">
        <v>83</v>
      </c>
      <c r="B86" s="3">
        <v>348229</v>
      </c>
      <c r="C86" s="3" t="s">
        <v>152</v>
      </c>
      <c r="D86" s="3" t="s">
        <v>65</v>
      </c>
      <c r="E86" s="30" t="s">
        <v>61</v>
      </c>
      <c r="F86" s="3">
        <v>348229</v>
      </c>
      <c r="G86" s="3">
        <v>13</v>
      </c>
      <c r="H86" s="3">
        <v>0.46</v>
      </c>
    </row>
    <row r="87" spans="1:8" x14ac:dyDescent="0.2">
      <c r="A87" s="3">
        <v>84</v>
      </c>
      <c r="B87" s="3">
        <v>348448</v>
      </c>
      <c r="C87" s="3" t="s">
        <v>153</v>
      </c>
      <c r="D87" s="3" t="s">
        <v>151</v>
      </c>
      <c r="E87" s="30" t="s">
        <v>61</v>
      </c>
      <c r="F87" s="3">
        <v>348448</v>
      </c>
      <c r="G87" s="3">
        <v>11</v>
      </c>
      <c r="H87" s="3">
        <v>0.56999999999999995</v>
      </c>
    </row>
    <row r="88" spans="1:8" x14ac:dyDescent="0.2">
      <c r="A88" s="3">
        <v>85</v>
      </c>
      <c r="B88" s="3">
        <v>348429</v>
      </c>
      <c r="C88" s="3" t="s">
        <v>154</v>
      </c>
      <c r="D88" s="3" t="s">
        <v>60</v>
      </c>
      <c r="E88" s="30" t="s">
        <v>61</v>
      </c>
      <c r="F88" s="3">
        <v>348429</v>
      </c>
      <c r="G88" s="3">
        <v>30</v>
      </c>
      <c r="H88" s="3">
        <v>0.74</v>
      </c>
    </row>
    <row r="89" spans="1:8" x14ac:dyDescent="0.2">
      <c r="A89" s="3">
        <v>86</v>
      </c>
      <c r="B89" s="3">
        <v>348431</v>
      </c>
      <c r="C89" s="3" t="s">
        <v>155</v>
      </c>
      <c r="D89" s="3" t="s">
        <v>60</v>
      </c>
      <c r="E89" s="30" t="s">
        <v>61</v>
      </c>
      <c r="F89" s="3">
        <v>348431</v>
      </c>
      <c r="G89" s="3">
        <v>13</v>
      </c>
      <c r="H89" s="3">
        <v>0.74</v>
      </c>
    </row>
    <row r="90" spans="1:8" x14ac:dyDescent="0.2">
      <c r="A90" s="3">
        <v>87</v>
      </c>
      <c r="B90" s="3">
        <v>347835</v>
      </c>
      <c r="C90" s="3" t="s">
        <v>119</v>
      </c>
      <c r="D90" s="3" t="s">
        <v>74</v>
      </c>
      <c r="E90" s="30" t="s">
        <v>61</v>
      </c>
      <c r="F90" s="3">
        <v>347835</v>
      </c>
      <c r="G90" s="3">
        <v>17</v>
      </c>
      <c r="H90" s="3">
        <v>0.23</v>
      </c>
    </row>
    <row r="91" spans="1:8" x14ac:dyDescent="0.2">
      <c r="A91" s="3">
        <v>88</v>
      </c>
      <c r="B91" s="3">
        <v>347763</v>
      </c>
      <c r="C91" s="3" t="s">
        <v>156</v>
      </c>
      <c r="D91" s="3" t="s">
        <v>103</v>
      </c>
      <c r="E91" s="30" t="s">
        <v>61</v>
      </c>
      <c r="F91" s="3">
        <v>347763</v>
      </c>
      <c r="G91" s="3">
        <v>11</v>
      </c>
      <c r="H91" s="3">
        <v>0.76</v>
      </c>
    </row>
    <row r="92" spans="1:8" x14ac:dyDescent="0.2">
      <c r="A92" s="3">
        <v>89</v>
      </c>
      <c r="B92" s="3">
        <v>348094</v>
      </c>
      <c r="C92" s="3" t="s">
        <v>157</v>
      </c>
      <c r="D92" s="3" t="s">
        <v>70</v>
      </c>
      <c r="E92" s="30" t="s">
        <v>61</v>
      </c>
      <c r="F92" s="3">
        <v>348094</v>
      </c>
      <c r="G92" s="3">
        <v>11</v>
      </c>
      <c r="H92" s="3">
        <v>0.84</v>
      </c>
    </row>
    <row r="93" spans="1:8" x14ac:dyDescent="0.2">
      <c r="A93" s="3">
        <v>90</v>
      </c>
      <c r="B93" s="3">
        <v>348058</v>
      </c>
      <c r="C93" s="3" t="s">
        <v>158</v>
      </c>
      <c r="D93" s="3" t="s">
        <v>65</v>
      </c>
      <c r="E93" s="30" t="s">
        <v>61</v>
      </c>
      <c r="F93" s="3">
        <v>348058</v>
      </c>
      <c r="G93" s="3">
        <v>26</v>
      </c>
      <c r="H93" s="3">
        <v>0.62</v>
      </c>
    </row>
    <row r="94" spans="1:8" x14ac:dyDescent="0.2">
      <c r="A94" s="3">
        <v>91</v>
      </c>
      <c r="B94" s="3">
        <v>348177</v>
      </c>
      <c r="C94" s="3" t="s">
        <v>159</v>
      </c>
      <c r="D94" s="3" t="s">
        <v>151</v>
      </c>
      <c r="E94" s="30" t="s">
        <v>61</v>
      </c>
      <c r="F94" s="3">
        <v>348177</v>
      </c>
      <c r="G94" s="3">
        <v>15</v>
      </c>
      <c r="H94" s="3">
        <v>0.89</v>
      </c>
    </row>
    <row r="95" spans="1:8" x14ac:dyDescent="0.2">
      <c r="A95" s="3">
        <v>92</v>
      </c>
      <c r="B95" s="3">
        <v>348196</v>
      </c>
      <c r="C95" s="3" t="s">
        <v>160</v>
      </c>
      <c r="D95" s="3" t="s">
        <v>151</v>
      </c>
      <c r="E95" s="30" t="s">
        <v>61</v>
      </c>
      <c r="F95" s="3">
        <v>348196</v>
      </c>
      <c r="G95" s="3">
        <v>29</v>
      </c>
      <c r="H95" s="3">
        <v>0.65</v>
      </c>
    </row>
    <row r="96" spans="1:8" x14ac:dyDescent="0.2">
      <c r="A96" s="3">
        <v>93</v>
      </c>
      <c r="B96" s="3">
        <v>348819</v>
      </c>
      <c r="C96" s="3" t="s">
        <v>161</v>
      </c>
      <c r="D96" s="3" t="s">
        <v>60</v>
      </c>
      <c r="E96" s="30" t="s">
        <v>61</v>
      </c>
      <c r="F96" s="3">
        <v>348819</v>
      </c>
      <c r="G96" s="3">
        <v>29</v>
      </c>
      <c r="H96" s="3">
        <v>0.75</v>
      </c>
    </row>
    <row r="97" spans="1:8" x14ac:dyDescent="0.2">
      <c r="A97" s="3">
        <v>94</v>
      </c>
      <c r="B97" s="3">
        <v>347884</v>
      </c>
      <c r="C97" s="3" t="s">
        <v>162</v>
      </c>
      <c r="D97" s="3" t="s">
        <v>76</v>
      </c>
      <c r="E97" s="30" t="s">
        <v>61</v>
      </c>
      <c r="F97" s="3">
        <v>347884</v>
      </c>
      <c r="G97" s="3">
        <v>15</v>
      </c>
      <c r="H97" s="3">
        <v>0.32</v>
      </c>
    </row>
    <row r="98" spans="1:8" x14ac:dyDescent="0.2">
      <c r="A98" s="3">
        <v>95</v>
      </c>
      <c r="B98" s="3">
        <v>348001</v>
      </c>
      <c r="C98" s="3" t="s">
        <v>163</v>
      </c>
      <c r="D98" s="3" t="s">
        <v>82</v>
      </c>
      <c r="E98" s="30" t="s">
        <v>61</v>
      </c>
      <c r="F98" s="3">
        <v>348001</v>
      </c>
      <c r="G98" s="3">
        <v>21</v>
      </c>
      <c r="H98" s="3">
        <v>0.41</v>
      </c>
    </row>
    <row r="99" spans="1:8" x14ac:dyDescent="0.2">
      <c r="A99" s="3">
        <v>96</v>
      </c>
      <c r="B99" s="3">
        <v>348307</v>
      </c>
      <c r="C99" s="3" t="s">
        <v>164</v>
      </c>
      <c r="D99" s="3" t="s">
        <v>151</v>
      </c>
      <c r="E99" s="30" t="s">
        <v>61</v>
      </c>
      <c r="F99" s="3">
        <v>348307</v>
      </c>
      <c r="G99" s="3">
        <v>16</v>
      </c>
      <c r="H99" s="3">
        <v>0.16</v>
      </c>
    </row>
    <row r="100" spans="1:8" x14ac:dyDescent="0.2">
      <c r="A100" s="3">
        <v>97</v>
      </c>
      <c r="B100" s="3">
        <v>348886</v>
      </c>
      <c r="C100" s="3" t="s">
        <v>165</v>
      </c>
      <c r="D100" s="3" t="s">
        <v>60</v>
      </c>
      <c r="E100" s="30" t="s">
        <v>61</v>
      </c>
      <c r="F100" s="3">
        <v>348886</v>
      </c>
      <c r="G100" s="3">
        <v>27</v>
      </c>
      <c r="H100" s="3">
        <v>0.77</v>
      </c>
    </row>
    <row r="101" spans="1:8" x14ac:dyDescent="0.2">
      <c r="A101" s="3">
        <v>98</v>
      </c>
      <c r="B101" s="3">
        <v>347975</v>
      </c>
      <c r="C101" s="3" t="s">
        <v>166</v>
      </c>
      <c r="D101" s="3" t="s">
        <v>82</v>
      </c>
      <c r="E101" s="30" t="s">
        <v>61</v>
      </c>
      <c r="F101" s="3">
        <v>347975</v>
      </c>
      <c r="G101" s="3">
        <v>6</v>
      </c>
      <c r="H101" s="3">
        <v>0.33</v>
      </c>
    </row>
    <row r="102" spans="1:8" x14ac:dyDescent="0.2">
      <c r="A102" s="3">
        <v>99</v>
      </c>
      <c r="B102" s="3">
        <v>348395</v>
      </c>
      <c r="C102" s="3" t="s">
        <v>110</v>
      </c>
      <c r="D102" s="3" t="s">
        <v>60</v>
      </c>
      <c r="E102" s="30" t="s">
        <v>61</v>
      </c>
      <c r="F102" s="3">
        <v>348395</v>
      </c>
      <c r="G102" s="3">
        <v>19</v>
      </c>
      <c r="H102" s="3">
        <v>0.47</v>
      </c>
    </row>
    <row r="103" spans="1:8" x14ac:dyDescent="0.2">
      <c r="A103" s="3">
        <v>100</v>
      </c>
      <c r="B103" s="3">
        <v>348882</v>
      </c>
      <c r="C103" s="3" t="s">
        <v>167</v>
      </c>
      <c r="D103" s="3" t="s">
        <v>60</v>
      </c>
      <c r="E103" s="30" t="s">
        <v>61</v>
      </c>
      <c r="F103" s="3">
        <v>348882</v>
      </c>
      <c r="G103" s="3">
        <v>15</v>
      </c>
      <c r="H103" s="3">
        <v>0.56999999999999995</v>
      </c>
    </row>
    <row r="104" spans="1:8" x14ac:dyDescent="0.2">
      <c r="A104" s="3">
        <v>101</v>
      </c>
      <c r="B104" s="3">
        <v>348884</v>
      </c>
      <c r="C104" s="3" t="s">
        <v>168</v>
      </c>
      <c r="D104" s="3" t="s">
        <v>60</v>
      </c>
      <c r="E104" s="30" t="s">
        <v>61</v>
      </c>
      <c r="F104" s="3">
        <v>348884</v>
      </c>
      <c r="G104" s="3">
        <v>8</v>
      </c>
      <c r="H104" s="3">
        <v>0.18</v>
      </c>
    </row>
    <row r="105" spans="1:8" x14ac:dyDescent="0.2">
      <c r="A105" s="3">
        <v>102</v>
      </c>
      <c r="B105" s="3">
        <v>347928</v>
      </c>
      <c r="C105" s="3" t="s">
        <v>169</v>
      </c>
      <c r="D105" s="3" t="s">
        <v>80</v>
      </c>
      <c r="E105" s="30" t="s">
        <v>61</v>
      </c>
      <c r="F105" s="3">
        <v>347928</v>
      </c>
      <c r="G105" s="3">
        <v>21</v>
      </c>
      <c r="H105" s="3">
        <v>0.53</v>
      </c>
    </row>
    <row r="106" spans="1:8" x14ac:dyDescent="0.2">
      <c r="A106" s="3">
        <v>103</v>
      </c>
      <c r="B106" s="3">
        <v>348769</v>
      </c>
      <c r="C106" s="3" t="s">
        <v>170</v>
      </c>
      <c r="D106" s="3" t="s">
        <v>60</v>
      </c>
      <c r="E106" s="30" t="s">
        <v>61</v>
      </c>
      <c r="F106" s="3">
        <v>348769</v>
      </c>
      <c r="G106" s="3">
        <v>15</v>
      </c>
      <c r="H106" s="3">
        <v>0.52</v>
      </c>
    </row>
    <row r="107" spans="1:8" x14ac:dyDescent="0.2">
      <c r="A107" s="3">
        <v>104</v>
      </c>
      <c r="B107" s="3">
        <v>347930</v>
      </c>
      <c r="C107" s="3" t="s">
        <v>171</v>
      </c>
      <c r="D107" s="3" t="s">
        <v>80</v>
      </c>
      <c r="E107" s="30" t="s">
        <v>61</v>
      </c>
      <c r="F107" s="3">
        <v>347930</v>
      </c>
      <c r="G107" s="3">
        <v>28</v>
      </c>
      <c r="H107" s="3">
        <v>0.46</v>
      </c>
    </row>
    <row r="108" spans="1:8" x14ac:dyDescent="0.2">
      <c r="A108" s="3">
        <v>105</v>
      </c>
      <c r="B108" s="3">
        <v>347939</v>
      </c>
      <c r="C108" s="3" t="s">
        <v>172</v>
      </c>
      <c r="D108" s="3" t="s">
        <v>80</v>
      </c>
      <c r="E108" s="30" t="s">
        <v>61</v>
      </c>
      <c r="F108" s="3">
        <v>347939</v>
      </c>
      <c r="G108" s="3">
        <v>26</v>
      </c>
      <c r="H108" s="3">
        <v>0.86</v>
      </c>
    </row>
    <row r="109" spans="1:8" x14ac:dyDescent="0.2">
      <c r="A109" s="3">
        <v>106</v>
      </c>
      <c r="B109" s="3">
        <v>347984</v>
      </c>
      <c r="C109" s="3" t="s">
        <v>81</v>
      </c>
      <c r="D109" s="3" t="s">
        <v>82</v>
      </c>
      <c r="E109" s="30" t="s">
        <v>61</v>
      </c>
      <c r="F109" s="3">
        <v>347984</v>
      </c>
      <c r="G109" s="3">
        <v>10</v>
      </c>
      <c r="H109" s="3">
        <v>0.73</v>
      </c>
    </row>
    <row r="110" spans="1:8" x14ac:dyDescent="0.2">
      <c r="A110" s="3">
        <v>107</v>
      </c>
      <c r="B110" s="3">
        <v>347982</v>
      </c>
      <c r="C110" s="3" t="s">
        <v>173</v>
      </c>
      <c r="D110" s="3" t="s">
        <v>82</v>
      </c>
      <c r="E110" s="30" t="s">
        <v>61</v>
      </c>
      <c r="F110" s="3">
        <v>347982</v>
      </c>
      <c r="G110" s="3">
        <v>24</v>
      </c>
      <c r="H110" s="3">
        <v>0.55000000000000004</v>
      </c>
    </row>
    <row r="111" spans="1:8" x14ac:dyDescent="0.2">
      <c r="A111" s="3">
        <v>108</v>
      </c>
      <c r="B111" s="3">
        <v>347986</v>
      </c>
      <c r="C111" s="3" t="s">
        <v>174</v>
      </c>
      <c r="D111" s="3" t="s">
        <v>82</v>
      </c>
      <c r="E111" s="30" t="s">
        <v>61</v>
      </c>
      <c r="F111" s="3">
        <v>347986</v>
      </c>
      <c r="G111" s="3">
        <v>15</v>
      </c>
      <c r="H111" s="3">
        <v>0.88</v>
      </c>
    </row>
    <row r="112" spans="1:8" x14ac:dyDescent="0.2">
      <c r="A112" s="3">
        <v>109</v>
      </c>
      <c r="B112" s="3">
        <v>347996</v>
      </c>
      <c r="C112" s="3" t="s">
        <v>175</v>
      </c>
      <c r="D112" s="3" t="s">
        <v>82</v>
      </c>
      <c r="E112" s="30" t="s">
        <v>61</v>
      </c>
      <c r="F112" s="3">
        <v>347996</v>
      </c>
      <c r="G112" s="3">
        <v>10</v>
      </c>
      <c r="H112" s="3">
        <v>0.53</v>
      </c>
    </row>
    <row r="113" spans="1:8" x14ac:dyDescent="0.2">
      <c r="A113" s="3">
        <v>110</v>
      </c>
      <c r="B113" s="3">
        <v>348899</v>
      </c>
      <c r="C113" s="3" t="s">
        <v>176</v>
      </c>
      <c r="D113" s="3" t="s">
        <v>60</v>
      </c>
      <c r="E113" s="30" t="s">
        <v>61</v>
      </c>
      <c r="F113" s="3">
        <v>348899</v>
      </c>
      <c r="G113" s="3">
        <v>28</v>
      </c>
      <c r="H113" s="3">
        <v>0.8</v>
      </c>
    </row>
    <row r="114" spans="1:8" x14ac:dyDescent="0.2">
      <c r="A114" s="3">
        <v>111</v>
      </c>
      <c r="B114" s="3">
        <v>348780</v>
      </c>
      <c r="C114" s="3" t="s">
        <v>177</v>
      </c>
      <c r="D114" s="3" t="s">
        <v>60</v>
      </c>
      <c r="E114" s="30" t="s">
        <v>61</v>
      </c>
      <c r="F114" s="3">
        <v>348780</v>
      </c>
      <c r="G114" s="3">
        <v>8</v>
      </c>
      <c r="H114" s="3">
        <v>0.32</v>
      </c>
    </row>
    <row r="115" spans="1:8" x14ac:dyDescent="0.2">
      <c r="A115" s="3">
        <v>112</v>
      </c>
      <c r="B115" s="3">
        <v>348793</v>
      </c>
      <c r="C115" s="3" t="s">
        <v>178</v>
      </c>
      <c r="D115" s="3" t="s">
        <v>60</v>
      </c>
      <c r="E115" s="30" t="s">
        <v>61</v>
      </c>
      <c r="F115" s="3">
        <v>348793</v>
      </c>
      <c r="G115" s="3">
        <v>11</v>
      </c>
      <c r="H115" s="3">
        <v>0.86</v>
      </c>
    </row>
    <row r="116" spans="1:8" x14ac:dyDescent="0.2">
      <c r="A116" s="3">
        <v>113</v>
      </c>
      <c r="B116" s="3">
        <v>348847</v>
      </c>
      <c r="C116" s="3" t="s">
        <v>179</v>
      </c>
      <c r="D116" s="3" t="s">
        <v>60</v>
      </c>
      <c r="E116" s="30" t="s">
        <v>61</v>
      </c>
      <c r="F116" s="3">
        <v>348847</v>
      </c>
      <c r="G116" s="3">
        <v>17</v>
      </c>
      <c r="H116" s="3">
        <v>0.25</v>
      </c>
    </row>
    <row r="117" spans="1:8" x14ac:dyDescent="0.2">
      <c r="A117" s="3">
        <v>114</v>
      </c>
      <c r="B117" s="3">
        <v>348837</v>
      </c>
      <c r="C117" s="3" t="s">
        <v>180</v>
      </c>
      <c r="D117" s="3" t="s">
        <v>60</v>
      </c>
      <c r="E117" s="30" t="s">
        <v>61</v>
      </c>
      <c r="F117" s="3">
        <v>348837</v>
      </c>
      <c r="G117" s="3">
        <v>25</v>
      </c>
      <c r="H117" s="3">
        <v>0.45</v>
      </c>
    </row>
    <row r="118" spans="1:8" x14ac:dyDescent="0.2">
      <c r="A118" s="3">
        <v>115</v>
      </c>
      <c r="B118" s="3">
        <v>348638</v>
      </c>
      <c r="C118" s="3" t="s">
        <v>106</v>
      </c>
      <c r="D118" s="3" t="s">
        <v>103</v>
      </c>
      <c r="E118" s="30" t="s">
        <v>61</v>
      </c>
      <c r="F118" s="3">
        <v>348638</v>
      </c>
      <c r="G118" s="3">
        <v>29</v>
      </c>
      <c r="H118" s="3">
        <v>0.28000000000000003</v>
      </c>
    </row>
    <row r="119" spans="1:8" x14ac:dyDescent="0.2">
      <c r="A119" s="3">
        <v>116</v>
      </c>
      <c r="B119" s="3">
        <v>348135</v>
      </c>
      <c r="C119" s="3" t="s">
        <v>181</v>
      </c>
      <c r="D119" s="3" t="s">
        <v>82</v>
      </c>
      <c r="E119" s="30" t="s">
        <v>61</v>
      </c>
      <c r="F119" s="3">
        <v>348135</v>
      </c>
      <c r="G119" s="3">
        <v>25</v>
      </c>
      <c r="H119" s="3">
        <v>0.55000000000000004</v>
      </c>
    </row>
    <row r="120" spans="1:8" x14ac:dyDescent="0.2">
      <c r="A120" s="3">
        <v>117</v>
      </c>
      <c r="B120" s="3">
        <v>348213</v>
      </c>
      <c r="C120" s="3" t="s">
        <v>182</v>
      </c>
      <c r="D120" s="3" t="s">
        <v>151</v>
      </c>
      <c r="E120" s="30" t="s">
        <v>61</v>
      </c>
      <c r="F120" s="3">
        <v>348213</v>
      </c>
      <c r="G120" s="3">
        <v>21</v>
      </c>
      <c r="H120" s="3">
        <v>0.5</v>
      </c>
    </row>
    <row r="121" spans="1:8" x14ac:dyDescent="0.2">
      <c r="A121" s="3">
        <v>118</v>
      </c>
      <c r="B121" s="3">
        <v>348214</v>
      </c>
      <c r="C121" s="3" t="s">
        <v>183</v>
      </c>
      <c r="D121" s="3" t="s">
        <v>65</v>
      </c>
      <c r="E121" s="30" t="s">
        <v>61</v>
      </c>
      <c r="F121" s="3">
        <v>348214</v>
      </c>
      <c r="G121" s="3">
        <v>11</v>
      </c>
      <c r="H121" s="3">
        <v>0.16</v>
      </c>
    </row>
    <row r="122" spans="1:8" x14ac:dyDescent="0.2">
      <c r="A122" s="3">
        <v>119</v>
      </c>
      <c r="B122" s="3">
        <v>348226</v>
      </c>
      <c r="C122" s="3" t="s">
        <v>184</v>
      </c>
      <c r="D122" s="3" t="s">
        <v>63</v>
      </c>
      <c r="E122" s="30" t="s">
        <v>61</v>
      </c>
      <c r="F122" s="3">
        <v>348226</v>
      </c>
      <c r="G122" s="3">
        <v>29</v>
      </c>
      <c r="H122" s="3">
        <v>0.42</v>
      </c>
    </row>
    <row r="123" spans="1:8" x14ac:dyDescent="0.2">
      <c r="A123" s="3">
        <v>120</v>
      </c>
      <c r="B123" s="3">
        <v>348282</v>
      </c>
      <c r="C123" s="3" t="s">
        <v>185</v>
      </c>
      <c r="D123" s="3" t="s">
        <v>63</v>
      </c>
      <c r="E123" s="30" t="s">
        <v>61</v>
      </c>
      <c r="F123" s="3">
        <v>348282</v>
      </c>
      <c r="G123" s="3">
        <v>13</v>
      </c>
      <c r="H123" s="3">
        <v>0.74</v>
      </c>
    </row>
    <row r="124" spans="1:8" x14ac:dyDescent="0.2">
      <c r="A124" s="3">
        <v>121</v>
      </c>
      <c r="B124" s="3">
        <v>348287</v>
      </c>
      <c r="C124" s="3" t="s">
        <v>186</v>
      </c>
      <c r="D124" s="3" t="s">
        <v>63</v>
      </c>
      <c r="E124" s="30" t="s">
        <v>61</v>
      </c>
      <c r="F124" s="3">
        <v>348287</v>
      </c>
      <c r="G124" s="3">
        <v>18</v>
      </c>
      <c r="H124" s="3">
        <v>0.11</v>
      </c>
    </row>
    <row r="125" spans="1:8" x14ac:dyDescent="0.2">
      <c r="A125" s="3">
        <v>122</v>
      </c>
      <c r="B125" s="3">
        <v>348459</v>
      </c>
      <c r="C125" s="3" t="s">
        <v>187</v>
      </c>
      <c r="D125" s="3" t="s">
        <v>76</v>
      </c>
      <c r="E125" s="30" t="s">
        <v>61</v>
      </c>
      <c r="F125" s="3">
        <v>348459</v>
      </c>
      <c r="G125" s="3">
        <v>8</v>
      </c>
      <c r="H125" s="3">
        <v>0.57999999999999996</v>
      </c>
    </row>
    <row r="126" spans="1:8" x14ac:dyDescent="0.2">
      <c r="A126" s="3">
        <v>123</v>
      </c>
      <c r="B126" s="3">
        <v>348813</v>
      </c>
      <c r="C126" s="3" t="s">
        <v>188</v>
      </c>
      <c r="D126" s="3" t="s">
        <v>60</v>
      </c>
      <c r="E126" s="30" t="s">
        <v>61</v>
      </c>
      <c r="F126" s="3">
        <v>348813</v>
      </c>
      <c r="G126" s="3">
        <v>25</v>
      </c>
      <c r="H126" s="3">
        <v>0.42</v>
      </c>
    </row>
    <row r="127" spans="1:8" x14ac:dyDescent="0.2">
      <c r="A127" s="3">
        <v>124</v>
      </c>
      <c r="B127" s="3">
        <v>348387</v>
      </c>
      <c r="C127" s="3" t="s">
        <v>189</v>
      </c>
      <c r="D127" s="3" t="s">
        <v>60</v>
      </c>
      <c r="E127" s="30" t="s">
        <v>61</v>
      </c>
      <c r="F127" s="3">
        <v>348387</v>
      </c>
      <c r="G127" s="3">
        <v>25</v>
      </c>
      <c r="H127" s="3">
        <v>0.47</v>
      </c>
    </row>
    <row r="128" spans="1:8" x14ac:dyDescent="0.2">
      <c r="A128" s="3">
        <v>125</v>
      </c>
      <c r="B128" s="3">
        <v>348153</v>
      </c>
      <c r="C128" s="3" t="s">
        <v>190</v>
      </c>
      <c r="D128" s="3" t="s">
        <v>65</v>
      </c>
      <c r="E128" s="30" t="s">
        <v>61</v>
      </c>
      <c r="F128" s="3">
        <v>348153</v>
      </c>
      <c r="G128" s="3">
        <v>8</v>
      </c>
      <c r="H128" s="3">
        <v>0.7</v>
      </c>
    </row>
    <row r="129" spans="1:8" x14ac:dyDescent="0.2">
      <c r="A129" s="3">
        <v>126</v>
      </c>
      <c r="B129" s="3">
        <v>347969</v>
      </c>
      <c r="C129" s="3" t="s">
        <v>191</v>
      </c>
      <c r="D129" s="3" t="s">
        <v>89</v>
      </c>
      <c r="E129" s="30" t="s">
        <v>61</v>
      </c>
      <c r="F129" s="3">
        <v>347969</v>
      </c>
      <c r="G129" s="3">
        <v>14</v>
      </c>
      <c r="H129" s="3">
        <v>0.41</v>
      </c>
    </row>
    <row r="130" spans="1:8" x14ac:dyDescent="0.2">
      <c r="A130" s="3">
        <v>127</v>
      </c>
      <c r="B130" s="3">
        <v>347626</v>
      </c>
      <c r="C130" s="3" t="s">
        <v>192</v>
      </c>
      <c r="D130" s="3" t="s">
        <v>103</v>
      </c>
      <c r="E130" s="30" t="s">
        <v>61</v>
      </c>
      <c r="F130" s="3">
        <v>347626</v>
      </c>
      <c r="G130" s="3">
        <v>29</v>
      </c>
      <c r="H130" s="3">
        <v>0.9</v>
      </c>
    </row>
    <row r="131" spans="1:8" x14ac:dyDescent="0.2">
      <c r="A131" s="3">
        <v>128</v>
      </c>
      <c r="B131" s="3">
        <v>347668</v>
      </c>
      <c r="C131" s="3" t="s">
        <v>193</v>
      </c>
      <c r="D131" s="3" t="s">
        <v>103</v>
      </c>
      <c r="E131" s="30" t="s">
        <v>61</v>
      </c>
      <c r="F131" s="3">
        <v>347668</v>
      </c>
      <c r="G131" s="3">
        <v>29</v>
      </c>
      <c r="H131" s="3">
        <v>0.66</v>
      </c>
    </row>
    <row r="132" spans="1:8" x14ac:dyDescent="0.2">
      <c r="A132" s="3">
        <v>129</v>
      </c>
      <c r="B132" s="3">
        <v>347669</v>
      </c>
      <c r="C132" s="3" t="s">
        <v>194</v>
      </c>
      <c r="D132" s="3" t="s">
        <v>103</v>
      </c>
      <c r="E132" s="30" t="s">
        <v>61</v>
      </c>
      <c r="F132" s="3">
        <v>347669</v>
      </c>
      <c r="G132" s="3">
        <v>8</v>
      </c>
      <c r="H132" s="3">
        <v>0.27</v>
      </c>
    </row>
    <row r="133" spans="1:8" x14ac:dyDescent="0.2">
      <c r="A133" s="3">
        <v>130</v>
      </c>
      <c r="B133" s="3">
        <v>347596</v>
      </c>
      <c r="C133" s="3" t="s">
        <v>195</v>
      </c>
      <c r="D133" s="3" t="s">
        <v>103</v>
      </c>
      <c r="E133" s="30" t="s">
        <v>61</v>
      </c>
      <c r="F133" s="3">
        <v>347596</v>
      </c>
      <c r="G133" s="3">
        <v>8</v>
      </c>
      <c r="H133" s="3">
        <v>0.52</v>
      </c>
    </row>
    <row r="134" spans="1:8" x14ac:dyDescent="0.2">
      <c r="A134" s="3">
        <v>131</v>
      </c>
      <c r="B134" s="3">
        <v>347613</v>
      </c>
      <c r="C134" s="3" t="s">
        <v>196</v>
      </c>
      <c r="D134" s="3" t="s">
        <v>103</v>
      </c>
      <c r="E134" s="30" t="s">
        <v>61</v>
      </c>
      <c r="F134" s="3">
        <v>347613</v>
      </c>
      <c r="G134" s="3">
        <v>20</v>
      </c>
      <c r="H134" s="3">
        <v>0.84</v>
      </c>
    </row>
    <row r="135" spans="1:8" x14ac:dyDescent="0.2">
      <c r="A135" s="3">
        <v>132</v>
      </c>
      <c r="B135" s="3">
        <v>347653</v>
      </c>
      <c r="C135" s="3" t="s">
        <v>105</v>
      </c>
      <c r="D135" s="3" t="s">
        <v>103</v>
      </c>
      <c r="E135" s="30" t="s">
        <v>61</v>
      </c>
      <c r="F135" s="3">
        <v>347653</v>
      </c>
      <c r="G135" s="3">
        <v>30</v>
      </c>
      <c r="H135" s="3">
        <v>0.64</v>
      </c>
    </row>
    <row r="136" spans="1:8" x14ac:dyDescent="0.2">
      <c r="A136" s="3">
        <v>133</v>
      </c>
      <c r="B136" s="3">
        <v>347706</v>
      </c>
      <c r="C136" s="3" t="s">
        <v>197</v>
      </c>
      <c r="D136" s="3" t="s">
        <v>70</v>
      </c>
      <c r="E136" s="30" t="s">
        <v>61</v>
      </c>
      <c r="F136" s="3">
        <v>347706</v>
      </c>
      <c r="G136" s="3">
        <v>12</v>
      </c>
      <c r="H136" s="3">
        <v>0.7</v>
      </c>
    </row>
    <row r="137" spans="1:8" x14ac:dyDescent="0.2">
      <c r="A137" s="3">
        <v>134</v>
      </c>
      <c r="B137" s="3">
        <v>347709</v>
      </c>
      <c r="C137" s="3" t="s">
        <v>198</v>
      </c>
      <c r="D137" s="3" t="s">
        <v>70</v>
      </c>
      <c r="E137" s="30" t="s">
        <v>61</v>
      </c>
      <c r="F137" s="3">
        <v>347709</v>
      </c>
      <c r="G137" s="3">
        <v>12</v>
      </c>
      <c r="H137" s="3">
        <v>0.45</v>
      </c>
    </row>
    <row r="138" spans="1:8" x14ac:dyDescent="0.2">
      <c r="A138" s="3">
        <v>135</v>
      </c>
      <c r="B138" s="3">
        <v>347820</v>
      </c>
      <c r="C138" s="3" t="s">
        <v>199</v>
      </c>
      <c r="D138" s="3" t="s">
        <v>103</v>
      </c>
      <c r="E138" s="30" t="s">
        <v>61</v>
      </c>
      <c r="F138" s="3">
        <v>347820</v>
      </c>
      <c r="G138" s="3">
        <v>5</v>
      </c>
      <c r="H138" s="3">
        <v>0.71</v>
      </c>
    </row>
    <row r="139" spans="1:8" x14ac:dyDescent="0.2">
      <c r="A139" s="3">
        <v>136</v>
      </c>
      <c r="B139" s="3">
        <v>347859</v>
      </c>
      <c r="C139" s="3" t="s">
        <v>132</v>
      </c>
      <c r="D139" s="3" t="s">
        <v>76</v>
      </c>
      <c r="E139" s="30" t="s">
        <v>61</v>
      </c>
      <c r="F139" s="3">
        <v>347859</v>
      </c>
      <c r="G139" s="3">
        <v>18</v>
      </c>
      <c r="H139" s="3">
        <v>0.82</v>
      </c>
    </row>
    <row r="140" spans="1:8" x14ac:dyDescent="0.2">
      <c r="A140" s="3">
        <v>137</v>
      </c>
      <c r="B140" s="3">
        <v>347872</v>
      </c>
      <c r="C140" s="3" t="s">
        <v>200</v>
      </c>
      <c r="D140" s="3" t="s">
        <v>201</v>
      </c>
      <c r="E140" s="30" t="s">
        <v>61</v>
      </c>
      <c r="F140" s="3">
        <v>347872</v>
      </c>
      <c r="G140" s="3">
        <v>24</v>
      </c>
      <c r="H140" s="3">
        <v>0.17</v>
      </c>
    </row>
    <row r="141" spans="1:8" x14ac:dyDescent="0.2">
      <c r="A141" s="3">
        <v>138</v>
      </c>
      <c r="B141" s="3">
        <v>347899</v>
      </c>
      <c r="C141" s="3" t="s">
        <v>202</v>
      </c>
      <c r="D141" s="3" t="s">
        <v>80</v>
      </c>
      <c r="E141" s="30" t="s">
        <v>61</v>
      </c>
      <c r="F141" s="3">
        <v>347899</v>
      </c>
      <c r="G141" s="3">
        <v>6</v>
      </c>
      <c r="H141" s="3">
        <v>0.89</v>
      </c>
    </row>
    <row r="142" spans="1:8" x14ac:dyDescent="0.2">
      <c r="A142" s="3">
        <v>139</v>
      </c>
      <c r="B142" s="3">
        <v>347903</v>
      </c>
      <c r="C142" s="3" t="s">
        <v>203</v>
      </c>
      <c r="D142" s="3" t="s">
        <v>80</v>
      </c>
      <c r="E142" s="30" t="s">
        <v>61</v>
      </c>
      <c r="F142" s="3">
        <v>347903</v>
      </c>
      <c r="G142" s="3">
        <v>20</v>
      </c>
      <c r="H142" s="3">
        <v>0.72</v>
      </c>
    </row>
    <row r="143" spans="1:8" x14ac:dyDescent="0.2">
      <c r="A143" s="3">
        <v>140</v>
      </c>
      <c r="B143" s="3">
        <v>347937</v>
      </c>
      <c r="C143" s="3" t="s">
        <v>204</v>
      </c>
      <c r="D143" s="3" t="s">
        <v>80</v>
      </c>
      <c r="E143" s="30" t="s">
        <v>61</v>
      </c>
      <c r="F143" s="3">
        <v>347937</v>
      </c>
      <c r="G143" s="3">
        <v>30</v>
      </c>
      <c r="H143" s="3">
        <v>0.39</v>
      </c>
    </row>
    <row r="144" spans="1:8" x14ac:dyDescent="0.2">
      <c r="A144" s="3">
        <v>141</v>
      </c>
      <c r="B144" s="3">
        <v>347952</v>
      </c>
      <c r="C144" s="3" t="s">
        <v>205</v>
      </c>
      <c r="D144" s="3" t="s">
        <v>76</v>
      </c>
      <c r="E144" s="30" t="s">
        <v>61</v>
      </c>
      <c r="F144" s="3">
        <v>347952</v>
      </c>
      <c r="G144" s="3">
        <v>29</v>
      </c>
      <c r="H144" s="3">
        <v>0.21</v>
      </c>
    </row>
    <row r="145" spans="1:8" x14ac:dyDescent="0.2">
      <c r="A145" s="3">
        <v>142</v>
      </c>
      <c r="B145" s="3">
        <v>348129</v>
      </c>
      <c r="C145" s="3" t="s">
        <v>206</v>
      </c>
      <c r="D145" s="3" t="s">
        <v>70</v>
      </c>
      <c r="E145" s="30" t="s">
        <v>61</v>
      </c>
      <c r="F145" s="3">
        <v>348129</v>
      </c>
      <c r="G145" s="3">
        <v>10</v>
      </c>
      <c r="H145" s="3">
        <v>0.38</v>
      </c>
    </row>
    <row r="146" spans="1:8" x14ac:dyDescent="0.2">
      <c r="A146" s="3">
        <v>143</v>
      </c>
      <c r="B146" s="3">
        <v>347861</v>
      </c>
      <c r="C146" s="3" t="s">
        <v>207</v>
      </c>
      <c r="D146" s="3" t="s">
        <v>76</v>
      </c>
      <c r="E146" s="30" t="s">
        <v>61</v>
      </c>
      <c r="F146" s="3">
        <v>347861</v>
      </c>
      <c r="G146" s="3">
        <v>9</v>
      </c>
      <c r="H146" s="3">
        <v>0.73</v>
      </c>
    </row>
    <row r="147" spans="1:8" x14ac:dyDescent="0.2">
      <c r="A147" s="3">
        <v>144</v>
      </c>
      <c r="B147" s="3">
        <v>347770</v>
      </c>
      <c r="C147" s="3" t="s">
        <v>208</v>
      </c>
      <c r="D147" s="3" t="s">
        <v>103</v>
      </c>
      <c r="E147" s="30" t="s">
        <v>61</v>
      </c>
      <c r="F147" s="3">
        <v>347770</v>
      </c>
      <c r="G147" s="3">
        <v>27</v>
      </c>
      <c r="H147" s="3">
        <v>0.5</v>
      </c>
    </row>
    <row r="148" spans="1:8" x14ac:dyDescent="0.2">
      <c r="A148" s="3">
        <v>145</v>
      </c>
      <c r="B148" s="3">
        <v>348031</v>
      </c>
      <c r="C148" s="3" t="s">
        <v>209</v>
      </c>
      <c r="D148" s="3" t="s">
        <v>65</v>
      </c>
      <c r="E148" s="30" t="s">
        <v>61</v>
      </c>
      <c r="F148" s="3">
        <v>348031</v>
      </c>
      <c r="G148" s="3">
        <v>9</v>
      </c>
      <c r="H148" s="3">
        <v>0.81</v>
      </c>
    </row>
    <row r="149" spans="1:8" x14ac:dyDescent="0.2">
      <c r="A149" s="3">
        <v>146</v>
      </c>
      <c r="B149" s="3">
        <v>347831</v>
      </c>
      <c r="C149" s="3" t="s">
        <v>210</v>
      </c>
      <c r="D149" s="3" t="s">
        <v>89</v>
      </c>
      <c r="E149" s="30" t="s">
        <v>61</v>
      </c>
      <c r="F149" s="3">
        <v>347831</v>
      </c>
      <c r="G149" s="3">
        <v>22</v>
      </c>
      <c r="H149" s="3">
        <v>0.62</v>
      </c>
    </row>
    <row r="150" spans="1:8" x14ac:dyDescent="0.2">
      <c r="A150" s="3">
        <v>147</v>
      </c>
      <c r="B150" s="3">
        <v>347967</v>
      </c>
      <c r="C150" s="3" t="s">
        <v>191</v>
      </c>
      <c r="D150" s="3" t="s">
        <v>89</v>
      </c>
      <c r="E150" s="30" t="s">
        <v>61</v>
      </c>
      <c r="F150" s="3">
        <v>347967</v>
      </c>
      <c r="G150" s="3">
        <v>22</v>
      </c>
      <c r="H150" s="3">
        <v>0.78</v>
      </c>
    </row>
    <row r="151" spans="1:8" x14ac:dyDescent="0.2">
      <c r="A151" s="3">
        <v>148</v>
      </c>
      <c r="B151" s="3">
        <v>348381</v>
      </c>
      <c r="C151" s="3" t="s">
        <v>211</v>
      </c>
      <c r="D151" s="3" t="s">
        <v>60</v>
      </c>
      <c r="E151" s="30" t="s">
        <v>61</v>
      </c>
      <c r="F151" s="3">
        <v>348381</v>
      </c>
      <c r="G151" s="3">
        <v>28</v>
      </c>
      <c r="H151" s="3">
        <v>0.75</v>
      </c>
    </row>
    <row r="152" spans="1:8" x14ac:dyDescent="0.2">
      <c r="A152" s="3">
        <v>149</v>
      </c>
      <c r="B152" s="3">
        <v>353723</v>
      </c>
      <c r="C152" s="3" t="s">
        <v>212</v>
      </c>
      <c r="D152" s="3" t="s">
        <v>74</v>
      </c>
      <c r="E152" s="30" t="s">
        <v>61</v>
      </c>
      <c r="F152" s="3">
        <v>353723</v>
      </c>
      <c r="G152" s="3">
        <v>9</v>
      </c>
      <c r="H152" s="3">
        <v>0.45</v>
      </c>
    </row>
    <row r="153" spans="1:8" x14ac:dyDescent="0.2">
      <c r="A153" s="3">
        <v>150</v>
      </c>
      <c r="B153" s="3">
        <v>348598</v>
      </c>
      <c r="C153" s="3" t="s">
        <v>213</v>
      </c>
      <c r="D153" s="3" t="s">
        <v>74</v>
      </c>
      <c r="E153" s="30" t="s">
        <v>61</v>
      </c>
      <c r="F153" s="3">
        <v>348598</v>
      </c>
      <c r="G153" s="3">
        <v>8</v>
      </c>
      <c r="H153" s="3">
        <v>0.28000000000000003</v>
      </c>
    </row>
    <row r="154" spans="1:8" x14ac:dyDescent="0.2">
      <c r="A154" s="3">
        <v>151</v>
      </c>
      <c r="B154" s="3">
        <v>347887</v>
      </c>
      <c r="C154" s="3" t="s">
        <v>214</v>
      </c>
      <c r="D154" s="3" t="s">
        <v>76</v>
      </c>
      <c r="E154" s="30" t="s">
        <v>61</v>
      </c>
      <c r="F154" s="3">
        <v>347887</v>
      </c>
      <c r="G154" s="3">
        <v>21</v>
      </c>
      <c r="H154" s="3">
        <v>0.54</v>
      </c>
    </row>
    <row r="155" spans="1:8" x14ac:dyDescent="0.2">
      <c r="A155" s="3">
        <v>152</v>
      </c>
      <c r="B155" s="3">
        <v>347889</v>
      </c>
      <c r="C155" s="3" t="s">
        <v>215</v>
      </c>
      <c r="D155" s="3" t="s">
        <v>76</v>
      </c>
      <c r="E155" s="30" t="s">
        <v>61</v>
      </c>
      <c r="F155" s="3">
        <v>347889</v>
      </c>
      <c r="G155" s="3">
        <v>12</v>
      </c>
      <c r="H155" s="3">
        <v>0.57999999999999996</v>
      </c>
    </row>
    <row r="156" spans="1:8" x14ac:dyDescent="0.2">
      <c r="A156" s="3">
        <v>153</v>
      </c>
      <c r="B156" s="3">
        <v>348606</v>
      </c>
      <c r="C156" s="3" t="s">
        <v>216</v>
      </c>
      <c r="D156" s="3" t="s">
        <v>76</v>
      </c>
      <c r="E156" s="30" t="s">
        <v>61</v>
      </c>
      <c r="F156" s="3">
        <v>348606</v>
      </c>
      <c r="G156" s="3">
        <v>5</v>
      </c>
      <c r="H156" s="3">
        <v>0.77</v>
      </c>
    </row>
    <row r="157" spans="1:8" x14ac:dyDescent="0.2">
      <c r="A157" s="3">
        <v>154</v>
      </c>
      <c r="B157" s="3">
        <v>348777</v>
      </c>
      <c r="C157" s="3" t="s">
        <v>217</v>
      </c>
      <c r="D157" s="3" t="s">
        <v>60</v>
      </c>
      <c r="E157" s="30" t="s">
        <v>61</v>
      </c>
      <c r="F157" s="3">
        <v>348777</v>
      </c>
      <c r="G157" s="3">
        <v>11</v>
      </c>
      <c r="H157" s="3">
        <v>0.7</v>
      </c>
    </row>
    <row r="158" spans="1:8" x14ac:dyDescent="0.2">
      <c r="A158" s="3">
        <v>155</v>
      </c>
      <c r="B158" s="3">
        <v>347882</v>
      </c>
      <c r="C158" s="3" t="s">
        <v>218</v>
      </c>
      <c r="D158" s="3" t="s">
        <v>76</v>
      </c>
      <c r="E158" s="30" t="s">
        <v>61</v>
      </c>
      <c r="F158" s="3">
        <v>347882</v>
      </c>
      <c r="G158" s="3">
        <v>13</v>
      </c>
      <c r="H158" s="3">
        <v>0.55000000000000004</v>
      </c>
    </row>
    <row r="159" spans="1:8" x14ac:dyDescent="0.2">
      <c r="A159" s="3">
        <v>156</v>
      </c>
      <c r="B159" s="3">
        <v>347883</v>
      </c>
      <c r="C159" s="3" t="s">
        <v>219</v>
      </c>
      <c r="D159" s="3" t="s">
        <v>76</v>
      </c>
      <c r="E159" s="30" t="s">
        <v>61</v>
      </c>
      <c r="F159" s="3">
        <v>347883</v>
      </c>
      <c r="G159" s="3">
        <v>11</v>
      </c>
      <c r="H159" s="3">
        <v>0.7</v>
      </c>
    </row>
    <row r="160" spans="1:8" x14ac:dyDescent="0.2">
      <c r="A160" s="3">
        <v>157</v>
      </c>
      <c r="B160" s="3">
        <v>348289</v>
      </c>
      <c r="C160" s="3" t="s">
        <v>220</v>
      </c>
      <c r="D160" s="3" t="s">
        <v>82</v>
      </c>
      <c r="E160" s="30" t="s">
        <v>61</v>
      </c>
      <c r="F160" s="3">
        <v>348289</v>
      </c>
      <c r="G160" s="3">
        <v>26</v>
      </c>
      <c r="H160" s="3">
        <v>0.79</v>
      </c>
    </row>
    <row r="161" spans="1:8" x14ac:dyDescent="0.2">
      <c r="A161" s="3">
        <v>158</v>
      </c>
      <c r="B161" s="3">
        <v>348680</v>
      </c>
      <c r="C161" s="3" t="s">
        <v>221</v>
      </c>
      <c r="D161" s="3" t="s">
        <v>103</v>
      </c>
      <c r="E161" s="30" t="s">
        <v>61</v>
      </c>
      <c r="F161" s="3">
        <v>348680</v>
      </c>
      <c r="G161" s="3">
        <v>6</v>
      </c>
      <c r="H161" s="3">
        <v>0.18</v>
      </c>
    </row>
    <row r="162" spans="1:8" x14ac:dyDescent="0.2">
      <c r="A162" s="3">
        <v>159</v>
      </c>
      <c r="B162" s="3">
        <v>348118</v>
      </c>
      <c r="C162" s="3" t="s">
        <v>222</v>
      </c>
      <c r="D162" s="3" t="s">
        <v>68</v>
      </c>
      <c r="E162" s="30" t="s">
        <v>61</v>
      </c>
      <c r="F162" s="3">
        <v>348118</v>
      </c>
      <c r="G162" s="3">
        <v>21</v>
      </c>
      <c r="H162" s="3">
        <v>0.14000000000000001</v>
      </c>
    </row>
    <row r="163" spans="1:8" x14ac:dyDescent="0.2">
      <c r="A163" s="3">
        <v>160</v>
      </c>
      <c r="B163" s="3">
        <v>347888</v>
      </c>
      <c r="C163" s="3" t="s">
        <v>215</v>
      </c>
      <c r="D163" s="3" t="s">
        <v>76</v>
      </c>
      <c r="E163" s="30" t="s">
        <v>61</v>
      </c>
      <c r="F163" s="3">
        <v>347888</v>
      </c>
      <c r="G163" s="3">
        <v>5</v>
      </c>
      <c r="H163" s="3">
        <v>0.72</v>
      </c>
    </row>
    <row r="164" spans="1:8" x14ac:dyDescent="0.2">
      <c r="A164" s="3">
        <v>161</v>
      </c>
      <c r="B164" s="3">
        <v>348535</v>
      </c>
      <c r="C164" s="3" t="s">
        <v>223</v>
      </c>
      <c r="D164" s="3" t="s">
        <v>103</v>
      </c>
      <c r="E164" s="30" t="s">
        <v>61</v>
      </c>
      <c r="F164" s="3">
        <v>348535</v>
      </c>
      <c r="G164" s="3">
        <v>18</v>
      </c>
      <c r="H164" s="3">
        <v>0.84</v>
      </c>
    </row>
    <row r="165" spans="1:8" x14ac:dyDescent="0.2">
      <c r="A165" s="3">
        <v>162</v>
      </c>
      <c r="B165" s="3">
        <v>348538</v>
      </c>
      <c r="C165" s="3" t="s">
        <v>224</v>
      </c>
      <c r="D165" s="3" t="s">
        <v>103</v>
      </c>
      <c r="E165" s="30" t="s">
        <v>61</v>
      </c>
      <c r="F165" s="3">
        <v>348538</v>
      </c>
      <c r="G165" s="3">
        <v>5</v>
      </c>
      <c r="H165" s="3">
        <v>0.77</v>
      </c>
    </row>
    <row r="166" spans="1:8" x14ac:dyDescent="0.2">
      <c r="A166" s="3">
        <v>163</v>
      </c>
      <c r="B166" s="3">
        <v>348545</v>
      </c>
      <c r="C166" s="3" t="s">
        <v>225</v>
      </c>
      <c r="D166" s="3" t="s">
        <v>103</v>
      </c>
      <c r="E166" s="30" t="s">
        <v>61</v>
      </c>
      <c r="F166" s="3">
        <v>348545</v>
      </c>
      <c r="G166" s="3">
        <v>12</v>
      </c>
      <c r="H166" s="3">
        <v>0.15</v>
      </c>
    </row>
    <row r="167" spans="1:8" x14ac:dyDescent="0.2">
      <c r="A167" s="3">
        <v>164</v>
      </c>
      <c r="B167" s="3">
        <v>348630</v>
      </c>
      <c r="C167" s="3" t="s">
        <v>226</v>
      </c>
      <c r="D167" s="3" t="s">
        <v>103</v>
      </c>
      <c r="E167" s="30" t="s">
        <v>61</v>
      </c>
      <c r="F167" s="3">
        <v>348630</v>
      </c>
      <c r="G167" s="3">
        <v>29</v>
      </c>
      <c r="H167" s="3">
        <v>0.47</v>
      </c>
    </row>
    <row r="168" spans="1:8" x14ac:dyDescent="0.2">
      <c r="A168" s="3">
        <v>165</v>
      </c>
      <c r="B168" s="3">
        <v>348635</v>
      </c>
      <c r="C168" s="3" t="s">
        <v>227</v>
      </c>
      <c r="D168" s="3" t="s">
        <v>103</v>
      </c>
      <c r="E168" s="30" t="s">
        <v>61</v>
      </c>
      <c r="F168" s="3">
        <v>348635</v>
      </c>
      <c r="G168" s="3">
        <v>27</v>
      </c>
      <c r="H168" s="3">
        <v>0.17</v>
      </c>
    </row>
    <row r="169" spans="1:8" x14ac:dyDescent="0.2">
      <c r="A169" s="3">
        <v>166</v>
      </c>
      <c r="B169" s="3">
        <v>348636</v>
      </c>
      <c r="C169" s="3" t="s">
        <v>228</v>
      </c>
      <c r="D169" s="3" t="s">
        <v>103</v>
      </c>
      <c r="E169" s="30" t="s">
        <v>61</v>
      </c>
      <c r="F169" s="3">
        <v>348636</v>
      </c>
      <c r="G169" s="3">
        <v>15</v>
      </c>
      <c r="H169" s="3">
        <v>0.38</v>
      </c>
    </row>
    <row r="170" spans="1:8" x14ac:dyDescent="0.2">
      <c r="A170" s="3">
        <v>167</v>
      </c>
      <c r="B170" s="3">
        <v>348637</v>
      </c>
      <c r="C170" s="3" t="s">
        <v>104</v>
      </c>
      <c r="D170" s="3" t="s">
        <v>103</v>
      </c>
      <c r="E170" s="30" t="s">
        <v>61</v>
      </c>
      <c r="F170" s="3">
        <v>348637</v>
      </c>
      <c r="G170" s="3">
        <v>24</v>
      </c>
      <c r="H170" s="3">
        <v>0.15</v>
      </c>
    </row>
    <row r="171" spans="1:8" x14ac:dyDescent="0.2">
      <c r="A171" s="3">
        <v>168</v>
      </c>
      <c r="B171" s="3">
        <v>348862</v>
      </c>
      <c r="C171" s="3" t="s">
        <v>229</v>
      </c>
      <c r="D171" s="3" t="s">
        <v>60</v>
      </c>
      <c r="E171" s="30" t="s">
        <v>61</v>
      </c>
      <c r="F171" s="3">
        <v>348862</v>
      </c>
      <c r="G171" s="3">
        <v>17</v>
      </c>
      <c r="H171" s="3">
        <v>0.68</v>
      </c>
    </row>
    <row r="172" spans="1:8" x14ac:dyDescent="0.2">
      <c r="A172" s="3">
        <v>169</v>
      </c>
      <c r="B172" s="3">
        <v>347708</v>
      </c>
      <c r="C172" s="3" t="s">
        <v>230</v>
      </c>
      <c r="D172" s="3" t="s">
        <v>70</v>
      </c>
      <c r="E172" s="30" t="s">
        <v>61</v>
      </c>
      <c r="F172" s="3">
        <v>347708</v>
      </c>
      <c r="G172" s="3">
        <v>19</v>
      </c>
      <c r="H172" s="3">
        <v>0.8</v>
      </c>
    </row>
    <row r="173" spans="1:8" x14ac:dyDescent="0.2">
      <c r="A173" s="3">
        <v>170</v>
      </c>
      <c r="B173" s="3">
        <v>348049</v>
      </c>
      <c r="C173" s="3" t="s">
        <v>231</v>
      </c>
      <c r="D173" s="3" t="s">
        <v>65</v>
      </c>
      <c r="E173" s="30" t="s">
        <v>61</v>
      </c>
      <c r="F173" s="3">
        <v>348049</v>
      </c>
      <c r="G173" s="3">
        <v>13</v>
      </c>
      <c r="H173" s="3">
        <v>0.59</v>
      </c>
    </row>
    <row r="174" spans="1:8" x14ac:dyDescent="0.2">
      <c r="A174" s="3">
        <v>171</v>
      </c>
      <c r="B174" s="3">
        <v>347846</v>
      </c>
      <c r="C174" s="3" t="s">
        <v>232</v>
      </c>
      <c r="D174" s="3" t="s">
        <v>68</v>
      </c>
      <c r="E174" s="30" t="s">
        <v>61</v>
      </c>
      <c r="F174" s="3">
        <v>347846</v>
      </c>
      <c r="G174" s="3">
        <v>17</v>
      </c>
      <c r="H174" s="3">
        <v>0.65</v>
      </c>
    </row>
    <row r="175" spans="1:8" x14ac:dyDescent="0.2">
      <c r="A175" s="3">
        <v>172</v>
      </c>
      <c r="B175" s="3">
        <v>347695</v>
      </c>
      <c r="C175" s="3" t="s">
        <v>233</v>
      </c>
      <c r="D175" s="3" t="s">
        <v>103</v>
      </c>
      <c r="E175" s="30" t="s">
        <v>61</v>
      </c>
      <c r="F175" s="3">
        <v>347695</v>
      </c>
      <c r="G175" s="3">
        <v>7</v>
      </c>
      <c r="H175" s="3">
        <v>0.26</v>
      </c>
    </row>
    <row r="176" spans="1:8" x14ac:dyDescent="0.2">
      <c r="A176" s="3">
        <v>173</v>
      </c>
      <c r="B176" s="3">
        <v>347629</v>
      </c>
      <c r="C176" s="3" t="s">
        <v>228</v>
      </c>
      <c r="D176" s="3" t="s">
        <v>103</v>
      </c>
      <c r="E176" s="30" t="s">
        <v>61</v>
      </c>
      <c r="F176" s="3">
        <v>347629</v>
      </c>
      <c r="G176" s="3">
        <v>6</v>
      </c>
      <c r="H176" s="3">
        <v>0.87</v>
      </c>
    </row>
    <row r="177" spans="1:8" x14ac:dyDescent="0.2">
      <c r="A177" s="3">
        <v>174</v>
      </c>
      <c r="B177" s="3">
        <v>347632</v>
      </c>
      <c r="C177" s="3" t="s">
        <v>104</v>
      </c>
      <c r="D177" s="3" t="s">
        <v>103</v>
      </c>
      <c r="E177" s="30" t="s">
        <v>61</v>
      </c>
      <c r="F177" s="3">
        <v>347632</v>
      </c>
      <c r="G177" s="3">
        <v>23</v>
      </c>
      <c r="H177" s="3">
        <v>0.81</v>
      </c>
    </row>
    <row r="178" spans="1:8" x14ac:dyDescent="0.2">
      <c r="A178" s="3">
        <v>175</v>
      </c>
      <c r="B178" s="3">
        <v>347635</v>
      </c>
      <c r="C178" s="3" t="s">
        <v>106</v>
      </c>
      <c r="D178" s="3" t="s">
        <v>103</v>
      </c>
      <c r="E178" s="30" t="s">
        <v>61</v>
      </c>
      <c r="F178" s="3">
        <v>347635</v>
      </c>
      <c r="G178" s="3">
        <v>27</v>
      </c>
      <c r="H178" s="3">
        <v>0.84</v>
      </c>
    </row>
    <row r="179" spans="1:8" x14ac:dyDescent="0.2">
      <c r="A179" s="3">
        <v>176</v>
      </c>
      <c r="B179" s="3">
        <v>347641</v>
      </c>
      <c r="C179" s="3" t="s">
        <v>234</v>
      </c>
      <c r="D179" s="3" t="s">
        <v>103</v>
      </c>
      <c r="E179" s="30" t="s">
        <v>61</v>
      </c>
      <c r="F179" s="3">
        <v>347641</v>
      </c>
      <c r="G179" s="3">
        <v>13</v>
      </c>
      <c r="H179" s="3">
        <v>0.12</v>
      </c>
    </row>
    <row r="180" spans="1:8" x14ac:dyDescent="0.2">
      <c r="A180" s="3">
        <v>177</v>
      </c>
      <c r="B180" s="3">
        <v>347644</v>
      </c>
      <c r="C180" s="3" t="s">
        <v>235</v>
      </c>
      <c r="D180" s="3" t="s">
        <v>103</v>
      </c>
      <c r="E180" s="30" t="s">
        <v>61</v>
      </c>
      <c r="F180" s="3">
        <v>347644</v>
      </c>
      <c r="G180" s="3">
        <v>20</v>
      </c>
      <c r="H180" s="3">
        <v>0.32</v>
      </c>
    </row>
    <row r="181" spans="1:8" x14ac:dyDescent="0.2">
      <c r="A181" s="3">
        <v>178</v>
      </c>
      <c r="B181" s="3">
        <v>347647</v>
      </c>
      <c r="C181" s="3" t="s">
        <v>236</v>
      </c>
      <c r="D181" s="3" t="s">
        <v>103</v>
      </c>
      <c r="E181" s="30" t="s">
        <v>61</v>
      </c>
      <c r="F181" s="3">
        <v>347647</v>
      </c>
      <c r="G181" s="3">
        <v>6</v>
      </c>
      <c r="H181" s="3">
        <v>0.47</v>
      </c>
    </row>
    <row r="182" spans="1:8" x14ac:dyDescent="0.2">
      <c r="A182" s="3">
        <v>179</v>
      </c>
      <c r="B182" s="3">
        <v>347649</v>
      </c>
      <c r="C182" s="3" t="s">
        <v>237</v>
      </c>
      <c r="D182" s="3" t="s">
        <v>103</v>
      </c>
      <c r="E182" s="30" t="s">
        <v>61</v>
      </c>
      <c r="F182" s="3">
        <v>347649</v>
      </c>
      <c r="G182" s="3">
        <v>21</v>
      </c>
      <c r="H182" s="3">
        <v>0.19</v>
      </c>
    </row>
    <row r="183" spans="1:8" x14ac:dyDescent="0.2">
      <c r="A183" s="3">
        <v>180</v>
      </c>
      <c r="B183" s="3">
        <v>348367</v>
      </c>
      <c r="C183" s="3" t="s">
        <v>238</v>
      </c>
      <c r="D183" s="3" t="s">
        <v>60</v>
      </c>
      <c r="E183" s="30" t="s">
        <v>61</v>
      </c>
      <c r="F183" s="3">
        <v>348367</v>
      </c>
      <c r="G183" s="3">
        <v>7</v>
      </c>
      <c r="H183" s="3">
        <v>0.44</v>
      </c>
    </row>
    <row r="184" spans="1:8" x14ac:dyDescent="0.2">
      <c r="A184" s="3">
        <v>181</v>
      </c>
      <c r="B184" s="3">
        <v>348370</v>
      </c>
      <c r="C184" s="3" t="s">
        <v>90</v>
      </c>
      <c r="D184" s="3" t="s">
        <v>89</v>
      </c>
      <c r="E184" s="30" t="s">
        <v>61</v>
      </c>
      <c r="F184" s="3">
        <v>348370</v>
      </c>
      <c r="G184" s="3">
        <v>18</v>
      </c>
      <c r="H184" s="3">
        <v>0.34</v>
      </c>
    </row>
    <row r="185" spans="1:8" x14ac:dyDescent="0.2">
      <c r="A185" s="3">
        <v>182</v>
      </c>
      <c r="B185" s="3">
        <v>348566</v>
      </c>
      <c r="C185" s="3" t="s">
        <v>239</v>
      </c>
      <c r="D185" s="3" t="s">
        <v>70</v>
      </c>
      <c r="E185" s="30" t="s">
        <v>61</v>
      </c>
      <c r="F185" s="3">
        <v>348566</v>
      </c>
      <c r="G185" s="3">
        <v>10</v>
      </c>
      <c r="H185" s="3">
        <v>0.73</v>
      </c>
    </row>
    <row r="186" spans="1:8" x14ac:dyDescent="0.2">
      <c r="A186" s="3">
        <v>183</v>
      </c>
      <c r="B186" s="3">
        <v>348644</v>
      </c>
      <c r="C186" s="3" t="s">
        <v>240</v>
      </c>
      <c r="D186" s="3" t="s">
        <v>63</v>
      </c>
      <c r="E186" s="30" t="s">
        <v>61</v>
      </c>
      <c r="F186" s="3">
        <v>348644</v>
      </c>
      <c r="G186" s="3">
        <v>9</v>
      </c>
      <c r="H186" s="3">
        <v>0.33</v>
      </c>
    </row>
    <row r="187" spans="1:8" x14ac:dyDescent="0.2">
      <c r="A187" s="3">
        <v>184</v>
      </c>
      <c r="B187" s="3">
        <v>347949</v>
      </c>
      <c r="C187" s="3" t="s">
        <v>205</v>
      </c>
      <c r="D187" s="3" t="s">
        <v>76</v>
      </c>
      <c r="E187" s="30" t="s">
        <v>61</v>
      </c>
      <c r="F187" s="3">
        <v>347949</v>
      </c>
      <c r="G187" s="3">
        <v>24</v>
      </c>
      <c r="H187" s="3">
        <v>0.28999999999999998</v>
      </c>
    </row>
    <row r="188" spans="1:8" x14ac:dyDescent="0.2">
      <c r="A188" s="3">
        <v>185</v>
      </c>
      <c r="B188" s="3">
        <v>348182</v>
      </c>
      <c r="C188" s="3" t="s">
        <v>241</v>
      </c>
      <c r="D188" s="3" t="s">
        <v>151</v>
      </c>
      <c r="E188" s="30" t="s">
        <v>61</v>
      </c>
      <c r="F188" s="3">
        <v>348182</v>
      </c>
      <c r="G188" s="3">
        <v>7</v>
      </c>
      <c r="H188" s="3">
        <v>0.71</v>
      </c>
    </row>
    <row r="189" spans="1:8" x14ac:dyDescent="0.2">
      <c r="A189" s="3">
        <v>186</v>
      </c>
      <c r="B189" s="3">
        <v>348537</v>
      </c>
      <c r="C189" s="3" t="s">
        <v>242</v>
      </c>
      <c r="D189" s="3" t="s">
        <v>103</v>
      </c>
      <c r="E189" s="30" t="s">
        <v>61</v>
      </c>
      <c r="F189" s="3">
        <v>348537</v>
      </c>
      <c r="G189" s="3">
        <v>22</v>
      </c>
      <c r="H189" s="3">
        <v>0.84</v>
      </c>
    </row>
    <row r="190" spans="1:8" x14ac:dyDescent="0.2">
      <c r="A190" s="3">
        <v>187</v>
      </c>
      <c r="B190" s="3">
        <v>347917</v>
      </c>
      <c r="C190" s="3" t="s">
        <v>243</v>
      </c>
      <c r="D190" s="3" t="s">
        <v>80</v>
      </c>
      <c r="E190" s="30" t="s">
        <v>61</v>
      </c>
      <c r="F190" s="3">
        <v>347917</v>
      </c>
      <c r="G190" s="3">
        <v>25</v>
      </c>
      <c r="H190" s="3">
        <v>0.66</v>
      </c>
    </row>
    <row r="191" spans="1:8" x14ac:dyDescent="0.2">
      <c r="A191" s="3">
        <v>188</v>
      </c>
      <c r="B191" s="3">
        <v>348284</v>
      </c>
      <c r="C191" s="3" t="s">
        <v>186</v>
      </c>
      <c r="D191" s="3" t="s">
        <v>63</v>
      </c>
      <c r="E191" s="30" t="s">
        <v>61</v>
      </c>
      <c r="F191" s="3">
        <v>348284</v>
      </c>
      <c r="G191" s="3">
        <v>30</v>
      </c>
      <c r="H191" s="3">
        <v>0.82</v>
      </c>
    </row>
    <row r="192" spans="1:8" x14ac:dyDescent="0.2">
      <c r="A192" s="3">
        <v>189</v>
      </c>
      <c r="B192" s="3">
        <v>348568</v>
      </c>
      <c r="C192" s="3" t="s">
        <v>244</v>
      </c>
      <c r="D192" s="3" t="s">
        <v>70</v>
      </c>
      <c r="E192" s="30" t="s">
        <v>61</v>
      </c>
      <c r="F192" s="3">
        <v>348568</v>
      </c>
      <c r="G192" s="3">
        <v>26</v>
      </c>
      <c r="H192" s="3">
        <v>0.24</v>
      </c>
    </row>
    <row r="193" spans="1:8" x14ac:dyDescent="0.2">
      <c r="A193" s="3">
        <v>190</v>
      </c>
      <c r="B193" s="3">
        <v>348569</v>
      </c>
      <c r="C193" s="3" t="s">
        <v>245</v>
      </c>
      <c r="D193" s="3" t="s">
        <v>70</v>
      </c>
      <c r="E193" s="30" t="s">
        <v>61</v>
      </c>
      <c r="F193" s="3">
        <v>348569</v>
      </c>
      <c r="G193" s="3">
        <v>7</v>
      </c>
      <c r="H193" s="3">
        <v>0.82</v>
      </c>
    </row>
    <row r="194" spans="1:8" x14ac:dyDescent="0.2">
      <c r="A194" s="3">
        <v>191</v>
      </c>
      <c r="B194" s="3">
        <v>348609</v>
      </c>
      <c r="C194" s="3" t="s">
        <v>246</v>
      </c>
      <c r="D194" s="3" t="s">
        <v>76</v>
      </c>
      <c r="E194" s="30" t="s">
        <v>61</v>
      </c>
      <c r="F194" s="3">
        <v>348609</v>
      </c>
      <c r="G194" s="3">
        <v>24</v>
      </c>
      <c r="H194" s="3">
        <v>0.56999999999999995</v>
      </c>
    </row>
    <row r="195" spans="1:8" x14ac:dyDescent="0.2">
      <c r="A195" s="3">
        <v>192</v>
      </c>
      <c r="B195" s="3">
        <v>348885</v>
      </c>
      <c r="C195" s="3" t="s">
        <v>247</v>
      </c>
      <c r="D195" s="3" t="s">
        <v>60</v>
      </c>
      <c r="E195" s="30" t="s">
        <v>61</v>
      </c>
      <c r="F195" s="3">
        <v>348885</v>
      </c>
      <c r="G195" s="3">
        <v>30</v>
      </c>
      <c r="H195" s="3">
        <v>0.32</v>
      </c>
    </row>
    <row r="196" spans="1:8" x14ac:dyDescent="0.2">
      <c r="A196" s="3">
        <v>193</v>
      </c>
      <c r="B196" s="3">
        <v>348345</v>
      </c>
      <c r="C196" s="3" t="s">
        <v>248</v>
      </c>
      <c r="D196" s="3" t="s">
        <v>74</v>
      </c>
      <c r="E196" s="30" t="s">
        <v>61</v>
      </c>
      <c r="F196" s="3">
        <v>348345</v>
      </c>
      <c r="G196" s="3">
        <v>15</v>
      </c>
      <c r="H196" s="3">
        <v>0.16</v>
      </c>
    </row>
    <row r="197" spans="1:8" x14ac:dyDescent="0.2">
      <c r="A197" s="3">
        <v>194</v>
      </c>
      <c r="B197" s="3">
        <v>348061</v>
      </c>
      <c r="C197" s="3" t="s">
        <v>249</v>
      </c>
      <c r="D197" s="3" t="s">
        <v>65</v>
      </c>
      <c r="E197" s="30" t="s">
        <v>61</v>
      </c>
      <c r="F197" s="3">
        <v>348061</v>
      </c>
      <c r="G197" s="3">
        <v>20</v>
      </c>
      <c r="H197" s="3">
        <v>0.5</v>
      </c>
    </row>
    <row r="198" spans="1:8" x14ac:dyDescent="0.2">
      <c r="A198" s="3">
        <v>195</v>
      </c>
      <c r="B198" s="3">
        <v>348349</v>
      </c>
      <c r="C198" s="3" t="s">
        <v>250</v>
      </c>
      <c r="D198" s="3" t="s">
        <v>74</v>
      </c>
      <c r="E198" s="30" t="s">
        <v>61</v>
      </c>
      <c r="F198" s="3">
        <v>348349</v>
      </c>
      <c r="G198" s="3">
        <v>6</v>
      </c>
      <c r="H198" s="3">
        <v>0.73</v>
      </c>
    </row>
    <row r="199" spans="1:8" x14ac:dyDescent="0.2">
      <c r="A199" s="3">
        <v>196</v>
      </c>
      <c r="B199" s="3">
        <v>348775</v>
      </c>
      <c r="C199" s="3" t="s">
        <v>251</v>
      </c>
      <c r="D199" s="3" t="s">
        <v>60</v>
      </c>
      <c r="E199" s="30" t="s">
        <v>61</v>
      </c>
      <c r="F199" s="3">
        <v>348775</v>
      </c>
      <c r="G199" s="3">
        <v>28</v>
      </c>
      <c r="H199" s="3">
        <v>0.19</v>
      </c>
    </row>
    <row r="200" spans="1:8" x14ac:dyDescent="0.2">
      <c r="A200" s="3">
        <v>197</v>
      </c>
      <c r="B200" s="3">
        <v>347978</v>
      </c>
      <c r="C200" s="3" t="s">
        <v>252</v>
      </c>
      <c r="D200" s="3" t="s">
        <v>82</v>
      </c>
      <c r="E200" s="30" t="s">
        <v>61</v>
      </c>
      <c r="F200" s="3">
        <v>347978</v>
      </c>
      <c r="G200" s="3">
        <v>19</v>
      </c>
      <c r="H200" s="3">
        <v>0.82</v>
      </c>
    </row>
    <row r="201" spans="1:8" x14ac:dyDescent="0.2">
      <c r="A201" s="3">
        <v>198</v>
      </c>
      <c r="B201" s="3">
        <v>347989</v>
      </c>
      <c r="C201" s="3" t="s">
        <v>253</v>
      </c>
      <c r="D201" s="3" t="s">
        <v>82</v>
      </c>
      <c r="E201" s="30" t="s">
        <v>61</v>
      </c>
      <c r="F201" s="3">
        <v>347989</v>
      </c>
      <c r="G201" s="3">
        <v>9</v>
      </c>
      <c r="H201" s="3">
        <v>0.87</v>
      </c>
    </row>
    <row r="202" spans="1:8" x14ac:dyDescent="0.2">
      <c r="A202" s="3">
        <v>199</v>
      </c>
      <c r="B202" s="3">
        <v>348068</v>
      </c>
      <c r="C202" s="3" t="s">
        <v>254</v>
      </c>
      <c r="D202" s="3" t="s">
        <v>63</v>
      </c>
      <c r="E202" s="30" t="s">
        <v>61</v>
      </c>
      <c r="F202" s="3">
        <v>348068</v>
      </c>
      <c r="G202" s="3">
        <v>20</v>
      </c>
      <c r="H202" s="3">
        <v>0.76</v>
      </c>
    </row>
    <row r="203" spans="1:8" x14ac:dyDescent="0.2">
      <c r="A203" s="3">
        <v>200</v>
      </c>
      <c r="B203" s="3">
        <v>348150</v>
      </c>
      <c r="C203" s="3" t="s">
        <v>255</v>
      </c>
      <c r="D203" s="3" t="s">
        <v>65</v>
      </c>
      <c r="E203" s="30" t="s">
        <v>61</v>
      </c>
      <c r="F203" s="3">
        <v>348150</v>
      </c>
      <c r="G203" s="3">
        <v>15</v>
      </c>
      <c r="H203" s="3">
        <v>0.47</v>
      </c>
    </row>
    <row r="204" spans="1:8" x14ac:dyDescent="0.2">
      <c r="A204" s="3">
        <v>201</v>
      </c>
      <c r="B204" s="3">
        <v>347585</v>
      </c>
      <c r="C204" s="3" t="s">
        <v>256</v>
      </c>
      <c r="D204" s="3" t="s">
        <v>103</v>
      </c>
      <c r="E204" s="30" t="s">
        <v>61</v>
      </c>
      <c r="F204" s="3">
        <v>347585</v>
      </c>
      <c r="G204" s="3">
        <v>9</v>
      </c>
      <c r="H204" s="3">
        <v>0.77</v>
      </c>
    </row>
    <row r="205" spans="1:8" x14ac:dyDescent="0.2">
      <c r="A205" s="3">
        <v>202</v>
      </c>
      <c r="B205" s="3">
        <v>347599</v>
      </c>
      <c r="C205" s="3" t="s">
        <v>227</v>
      </c>
      <c r="D205" s="3" t="s">
        <v>103</v>
      </c>
      <c r="E205" s="30" t="s">
        <v>61</v>
      </c>
      <c r="F205" s="3">
        <v>347599</v>
      </c>
      <c r="G205" s="3">
        <v>11</v>
      </c>
      <c r="H205" s="3">
        <v>0.62</v>
      </c>
    </row>
    <row r="206" spans="1:8" x14ac:dyDescent="0.2">
      <c r="A206" s="3">
        <v>203</v>
      </c>
      <c r="B206" s="3">
        <v>347682</v>
      </c>
      <c r="C206" s="3" t="s">
        <v>257</v>
      </c>
      <c r="D206" s="3" t="s">
        <v>103</v>
      </c>
      <c r="E206" s="30" t="s">
        <v>61</v>
      </c>
      <c r="F206" s="3">
        <v>347682</v>
      </c>
      <c r="G206" s="3">
        <v>7</v>
      </c>
      <c r="H206" s="3">
        <v>0.79</v>
      </c>
    </row>
    <row r="207" spans="1:8" x14ac:dyDescent="0.2">
      <c r="A207" s="3">
        <v>204</v>
      </c>
      <c r="B207" s="3">
        <v>347700</v>
      </c>
      <c r="C207" s="3" t="s">
        <v>244</v>
      </c>
      <c r="D207" s="3" t="s">
        <v>70</v>
      </c>
      <c r="E207" s="30" t="s">
        <v>61</v>
      </c>
      <c r="F207" s="3">
        <v>347700</v>
      </c>
      <c r="G207" s="3">
        <v>30</v>
      </c>
      <c r="H207" s="3">
        <v>0.75</v>
      </c>
    </row>
    <row r="208" spans="1:8" x14ac:dyDescent="0.2">
      <c r="A208" s="3">
        <v>205</v>
      </c>
      <c r="B208" s="3">
        <v>347728</v>
      </c>
      <c r="C208" s="3" t="s">
        <v>258</v>
      </c>
      <c r="D208" s="3" t="s">
        <v>103</v>
      </c>
      <c r="E208" s="30" t="s">
        <v>61</v>
      </c>
      <c r="F208" s="3">
        <v>347728</v>
      </c>
      <c r="G208" s="3">
        <v>14</v>
      </c>
      <c r="H208" s="3">
        <v>0.54</v>
      </c>
    </row>
    <row r="209" spans="1:8" x14ac:dyDescent="0.2">
      <c r="A209" s="3">
        <v>206</v>
      </c>
      <c r="B209" s="3">
        <v>348520</v>
      </c>
      <c r="C209" s="3" t="s">
        <v>259</v>
      </c>
      <c r="D209" s="3" t="s">
        <v>103</v>
      </c>
      <c r="E209" s="30" t="s">
        <v>61</v>
      </c>
      <c r="F209" s="3">
        <v>348520</v>
      </c>
      <c r="G209" s="3">
        <v>13</v>
      </c>
      <c r="H209" s="3">
        <v>0.56000000000000005</v>
      </c>
    </row>
    <row r="210" spans="1:8" x14ac:dyDescent="0.2">
      <c r="A210" s="3">
        <v>207</v>
      </c>
      <c r="B210" s="3">
        <v>348526</v>
      </c>
      <c r="C210" s="3" t="s">
        <v>260</v>
      </c>
      <c r="D210" s="3" t="s">
        <v>103</v>
      </c>
      <c r="E210" s="30" t="s">
        <v>61</v>
      </c>
      <c r="F210" s="3">
        <v>348526</v>
      </c>
      <c r="G210" s="3">
        <v>5</v>
      </c>
      <c r="H210" s="3">
        <v>0.75</v>
      </c>
    </row>
    <row r="211" spans="1:8" x14ac:dyDescent="0.2">
      <c r="A211" s="3">
        <v>208</v>
      </c>
      <c r="B211" s="3">
        <v>348818</v>
      </c>
      <c r="C211" s="3" t="s">
        <v>261</v>
      </c>
      <c r="D211" s="3" t="s">
        <v>60</v>
      </c>
      <c r="E211" s="30" t="s">
        <v>61</v>
      </c>
      <c r="F211" s="3">
        <v>348818</v>
      </c>
      <c r="G211" s="3">
        <v>29</v>
      </c>
      <c r="H211" s="3">
        <v>0.72</v>
      </c>
    </row>
    <row r="212" spans="1:8" x14ac:dyDescent="0.2">
      <c r="A212" s="3">
        <v>209</v>
      </c>
      <c r="B212" s="3">
        <v>347973</v>
      </c>
      <c r="C212" s="3" t="s">
        <v>262</v>
      </c>
      <c r="D212" s="3" t="s">
        <v>76</v>
      </c>
      <c r="E212" s="30" t="s">
        <v>61</v>
      </c>
      <c r="F212" s="3">
        <v>347973</v>
      </c>
      <c r="G212" s="3">
        <v>20</v>
      </c>
      <c r="H212" s="3">
        <v>0.28000000000000003</v>
      </c>
    </row>
    <row r="213" spans="1:8" x14ac:dyDescent="0.2">
      <c r="A213" s="3">
        <v>210</v>
      </c>
      <c r="B213" s="3">
        <v>348085</v>
      </c>
      <c r="C213" s="3" t="s">
        <v>66</v>
      </c>
      <c r="D213" s="3" t="s">
        <v>65</v>
      </c>
      <c r="E213" s="30" t="s">
        <v>61</v>
      </c>
      <c r="F213" s="3">
        <v>348085</v>
      </c>
      <c r="G213" s="3">
        <v>16</v>
      </c>
      <c r="H213" s="3">
        <v>0.81</v>
      </c>
    </row>
    <row r="214" spans="1:8" x14ac:dyDescent="0.2">
      <c r="A214" s="3">
        <v>211</v>
      </c>
      <c r="B214" s="3">
        <v>348817</v>
      </c>
      <c r="C214" s="3" t="s">
        <v>263</v>
      </c>
      <c r="D214" s="3" t="s">
        <v>60</v>
      </c>
      <c r="E214" s="30" t="s">
        <v>61</v>
      </c>
      <c r="F214" s="3">
        <v>348817</v>
      </c>
      <c r="G214" s="3">
        <v>16</v>
      </c>
      <c r="H214" s="3">
        <v>0.54</v>
      </c>
    </row>
    <row r="215" spans="1:8" x14ac:dyDescent="0.2">
      <c r="A215" s="3">
        <v>212</v>
      </c>
      <c r="B215" s="3">
        <v>348039</v>
      </c>
      <c r="C215" s="3" t="s">
        <v>264</v>
      </c>
      <c r="D215" s="3" t="s">
        <v>63</v>
      </c>
      <c r="E215" s="30" t="s">
        <v>61</v>
      </c>
      <c r="F215" s="3">
        <v>348039</v>
      </c>
      <c r="G215" s="3">
        <v>15</v>
      </c>
      <c r="H215" s="3">
        <v>0.22</v>
      </c>
    </row>
    <row r="216" spans="1:8" x14ac:dyDescent="0.2">
      <c r="A216" s="3">
        <v>213</v>
      </c>
      <c r="B216" s="3">
        <v>348397</v>
      </c>
      <c r="C216" s="3" t="s">
        <v>265</v>
      </c>
      <c r="D216" s="3" t="s">
        <v>60</v>
      </c>
      <c r="E216" s="30" t="s">
        <v>61</v>
      </c>
      <c r="F216" s="3">
        <v>348397</v>
      </c>
      <c r="G216" s="3">
        <v>5</v>
      </c>
      <c r="H216" s="3">
        <v>0.87</v>
      </c>
    </row>
    <row r="217" spans="1:8" x14ac:dyDescent="0.2">
      <c r="A217" s="3">
        <v>214</v>
      </c>
      <c r="B217" s="3">
        <v>348398</v>
      </c>
      <c r="C217" s="3" t="s">
        <v>266</v>
      </c>
      <c r="D217" s="3" t="s">
        <v>60</v>
      </c>
      <c r="E217" s="30" t="s">
        <v>61</v>
      </c>
      <c r="F217" s="3">
        <v>348398</v>
      </c>
      <c r="G217" s="3">
        <v>18</v>
      </c>
      <c r="H217" s="3">
        <v>0.77</v>
      </c>
    </row>
    <row r="218" spans="1:8" x14ac:dyDescent="0.2">
      <c r="A218" s="3">
        <v>215</v>
      </c>
      <c r="B218" s="3">
        <v>348399</v>
      </c>
      <c r="C218" s="3" t="s">
        <v>267</v>
      </c>
      <c r="D218" s="3" t="s">
        <v>60</v>
      </c>
      <c r="E218" s="30" t="s">
        <v>61</v>
      </c>
      <c r="F218" s="3">
        <v>348399</v>
      </c>
      <c r="G218" s="3">
        <v>10</v>
      </c>
      <c r="H218" s="3">
        <v>0.56000000000000005</v>
      </c>
    </row>
    <row r="219" spans="1:8" x14ac:dyDescent="0.2">
      <c r="A219" s="3">
        <v>216</v>
      </c>
      <c r="B219" s="3">
        <v>348845</v>
      </c>
      <c r="C219" s="3" t="s">
        <v>268</v>
      </c>
      <c r="D219" s="3" t="s">
        <v>65</v>
      </c>
      <c r="E219" s="30" t="s">
        <v>61</v>
      </c>
      <c r="F219" s="3">
        <v>348845</v>
      </c>
      <c r="G219" s="3">
        <v>28</v>
      </c>
      <c r="H219" s="3">
        <v>0.19</v>
      </c>
    </row>
    <row r="220" spans="1:8" x14ac:dyDescent="0.2">
      <c r="A220" s="3">
        <v>217</v>
      </c>
      <c r="B220" s="3">
        <v>348894</v>
      </c>
      <c r="C220" s="3" t="s">
        <v>269</v>
      </c>
      <c r="D220" s="3" t="s">
        <v>60</v>
      </c>
      <c r="E220" s="30" t="s">
        <v>61</v>
      </c>
      <c r="F220" s="3">
        <v>348894</v>
      </c>
      <c r="G220" s="3">
        <v>21</v>
      </c>
      <c r="H220" s="3">
        <v>0.56000000000000005</v>
      </c>
    </row>
    <row r="221" spans="1:8" x14ac:dyDescent="0.2">
      <c r="A221" s="3">
        <v>218</v>
      </c>
      <c r="B221" s="3">
        <v>348896</v>
      </c>
      <c r="C221" s="3" t="s">
        <v>270</v>
      </c>
      <c r="D221" s="3" t="s">
        <v>60</v>
      </c>
      <c r="E221" s="30" t="s">
        <v>61</v>
      </c>
      <c r="F221" s="3">
        <v>348896</v>
      </c>
      <c r="G221" s="3">
        <v>12</v>
      </c>
      <c r="H221" s="3">
        <v>0.84</v>
      </c>
    </row>
    <row r="222" spans="1:8" x14ac:dyDescent="0.2">
      <c r="A222" s="3">
        <v>219</v>
      </c>
      <c r="B222" s="3">
        <v>348018</v>
      </c>
      <c r="C222" s="3" t="s">
        <v>271</v>
      </c>
      <c r="D222" s="3" t="s">
        <v>65</v>
      </c>
      <c r="E222" s="30" t="s">
        <v>61</v>
      </c>
      <c r="F222" s="3">
        <v>348018</v>
      </c>
      <c r="G222" s="3">
        <v>10</v>
      </c>
      <c r="H222" s="3">
        <v>0.64</v>
      </c>
    </row>
    <row r="223" spans="1:8" x14ac:dyDescent="0.2">
      <c r="A223" s="3">
        <v>220</v>
      </c>
      <c r="B223" s="3">
        <v>347897</v>
      </c>
      <c r="C223" s="3" t="s">
        <v>138</v>
      </c>
      <c r="D223" s="3" t="s">
        <v>80</v>
      </c>
      <c r="E223" s="30" t="s">
        <v>61</v>
      </c>
      <c r="F223" s="3">
        <v>347897</v>
      </c>
      <c r="G223" s="3">
        <v>19</v>
      </c>
      <c r="H223" s="3">
        <v>0.25</v>
      </c>
    </row>
    <row r="224" spans="1:8" x14ac:dyDescent="0.2">
      <c r="A224" s="3">
        <v>221</v>
      </c>
      <c r="B224" s="3">
        <v>347918</v>
      </c>
      <c r="C224" s="3" t="s">
        <v>243</v>
      </c>
      <c r="D224" s="3" t="s">
        <v>80</v>
      </c>
      <c r="E224" s="30" t="s">
        <v>61</v>
      </c>
      <c r="F224" s="3">
        <v>347918</v>
      </c>
      <c r="G224" s="3">
        <v>12</v>
      </c>
      <c r="H224" s="3">
        <v>0.66</v>
      </c>
    </row>
    <row r="225" spans="1:8" x14ac:dyDescent="0.2">
      <c r="A225" s="3">
        <v>222</v>
      </c>
      <c r="B225" s="3">
        <v>348250</v>
      </c>
      <c r="C225" s="3" t="s">
        <v>272</v>
      </c>
      <c r="D225" s="3" t="s">
        <v>68</v>
      </c>
      <c r="E225" s="30" t="s">
        <v>61</v>
      </c>
      <c r="F225" s="3">
        <v>348250</v>
      </c>
      <c r="G225" s="3">
        <v>26</v>
      </c>
      <c r="H225" s="3">
        <v>0.66</v>
      </c>
    </row>
    <row r="226" spans="1:8" x14ac:dyDescent="0.2">
      <c r="A226" s="3">
        <v>223</v>
      </c>
      <c r="B226" s="3">
        <v>348842</v>
      </c>
      <c r="C226" s="3" t="s">
        <v>273</v>
      </c>
      <c r="D226" s="3" t="s">
        <v>65</v>
      </c>
      <c r="E226" s="30" t="s">
        <v>61</v>
      </c>
      <c r="F226" s="3">
        <v>348842</v>
      </c>
      <c r="G226" s="3">
        <v>29</v>
      </c>
      <c r="H226" s="3">
        <v>0.22</v>
      </c>
    </row>
    <row r="227" spans="1:8" x14ac:dyDescent="0.2">
      <c r="A227" s="3">
        <v>224</v>
      </c>
      <c r="B227" s="3">
        <v>348405</v>
      </c>
      <c r="C227" s="3" t="s">
        <v>274</v>
      </c>
      <c r="D227" s="3" t="s">
        <v>60</v>
      </c>
      <c r="E227" s="30" t="s">
        <v>61</v>
      </c>
      <c r="F227" s="3">
        <v>348405</v>
      </c>
      <c r="G227" s="3">
        <v>26</v>
      </c>
      <c r="H227" s="3">
        <v>0.28999999999999998</v>
      </c>
    </row>
    <row r="228" spans="1:8" x14ac:dyDescent="0.2">
      <c r="A228" s="3">
        <v>225</v>
      </c>
      <c r="B228" s="3">
        <v>348411</v>
      </c>
      <c r="C228" s="3" t="s">
        <v>275</v>
      </c>
      <c r="D228" s="3" t="s">
        <v>60</v>
      </c>
      <c r="E228" s="30" t="s">
        <v>61</v>
      </c>
      <c r="F228" s="3">
        <v>348411</v>
      </c>
      <c r="G228" s="3">
        <v>15</v>
      </c>
      <c r="H228" s="3">
        <v>0.55000000000000004</v>
      </c>
    </row>
    <row r="229" spans="1:8" x14ac:dyDescent="0.2">
      <c r="A229" s="3">
        <v>226</v>
      </c>
      <c r="B229" s="3">
        <v>348413</v>
      </c>
      <c r="C229" s="3" t="s">
        <v>276</v>
      </c>
      <c r="D229" s="3" t="s">
        <v>60</v>
      </c>
      <c r="E229" s="30" t="s">
        <v>61</v>
      </c>
      <c r="F229" s="3">
        <v>348413</v>
      </c>
      <c r="G229" s="3">
        <v>14</v>
      </c>
      <c r="H229" s="3">
        <v>0.42</v>
      </c>
    </row>
    <row r="230" spans="1:8" x14ac:dyDescent="0.2">
      <c r="A230" s="3">
        <v>227</v>
      </c>
      <c r="B230" s="3">
        <v>348415</v>
      </c>
      <c r="C230" s="3" t="s">
        <v>277</v>
      </c>
      <c r="D230" s="3" t="s">
        <v>60</v>
      </c>
      <c r="E230" s="30" t="s">
        <v>61</v>
      </c>
      <c r="F230" s="3">
        <v>348415</v>
      </c>
      <c r="G230" s="3">
        <v>9</v>
      </c>
      <c r="H230" s="3">
        <v>0.12</v>
      </c>
    </row>
    <row r="231" spans="1:8" x14ac:dyDescent="0.2">
      <c r="A231" s="3">
        <v>228</v>
      </c>
      <c r="B231" s="3">
        <v>348426</v>
      </c>
      <c r="C231" s="3" t="s">
        <v>278</v>
      </c>
      <c r="D231" s="3" t="s">
        <v>60</v>
      </c>
      <c r="E231" s="30" t="s">
        <v>61</v>
      </c>
      <c r="F231" s="3">
        <v>348426</v>
      </c>
      <c r="G231" s="3">
        <v>23</v>
      </c>
      <c r="H231" s="3">
        <v>0.76</v>
      </c>
    </row>
    <row r="232" spans="1:8" x14ac:dyDescent="0.2">
      <c r="A232" s="3">
        <v>229</v>
      </c>
      <c r="B232" s="3">
        <v>348427</v>
      </c>
      <c r="C232" s="3" t="s">
        <v>279</v>
      </c>
      <c r="D232" s="3" t="s">
        <v>60</v>
      </c>
      <c r="E232" s="30" t="s">
        <v>61</v>
      </c>
      <c r="F232" s="3">
        <v>348427</v>
      </c>
      <c r="G232" s="3">
        <v>26</v>
      </c>
      <c r="H232" s="3">
        <v>0.38</v>
      </c>
    </row>
    <row r="233" spans="1:8" x14ac:dyDescent="0.2">
      <c r="A233" s="3">
        <v>230</v>
      </c>
      <c r="B233" s="3">
        <v>347890</v>
      </c>
      <c r="C233" s="3" t="s">
        <v>280</v>
      </c>
      <c r="D233" s="3" t="s">
        <v>76</v>
      </c>
      <c r="E233" s="30" t="s">
        <v>61</v>
      </c>
      <c r="F233" s="3">
        <v>347890</v>
      </c>
      <c r="G233" s="3">
        <v>19</v>
      </c>
      <c r="H233" s="3">
        <v>0.35</v>
      </c>
    </row>
    <row r="234" spans="1:8" x14ac:dyDescent="0.2">
      <c r="A234" s="3">
        <v>231</v>
      </c>
      <c r="B234" s="3">
        <v>353558</v>
      </c>
      <c r="C234" s="3" t="s">
        <v>281</v>
      </c>
      <c r="D234" s="3" t="s">
        <v>76</v>
      </c>
      <c r="E234" s="30" t="s">
        <v>61</v>
      </c>
      <c r="F234" s="3">
        <v>353558</v>
      </c>
      <c r="G234" s="3">
        <v>14</v>
      </c>
      <c r="H234" s="3">
        <v>0.54</v>
      </c>
    </row>
    <row r="235" spans="1:8" x14ac:dyDescent="0.2">
      <c r="A235" s="3">
        <v>232</v>
      </c>
      <c r="B235" s="3">
        <v>347643</v>
      </c>
      <c r="C235" s="3" t="s">
        <v>282</v>
      </c>
      <c r="D235" s="3" t="s">
        <v>103</v>
      </c>
      <c r="E235" s="30" t="s">
        <v>61</v>
      </c>
      <c r="F235" s="3">
        <v>347643</v>
      </c>
      <c r="G235" s="3">
        <v>6</v>
      </c>
      <c r="H235" s="3">
        <v>0.22</v>
      </c>
    </row>
    <row r="236" spans="1:8" x14ac:dyDescent="0.2">
      <c r="A236" s="3">
        <v>233</v>
      </c>
      <c r="B236" s="3">
        <v>353716</v>
      </c>
      <c r="C236" s="3" t="s">
        <v>283</v>
      </c>
      <c r="D236" s="3" t="s">
        <v>60</v>
      </c>
      <c r="E236" s="30" t="s">
        <v>61</v>
      </c>
      <c r="F236" s="3">
        <v>353716</v>
      </c>
      <c r="G236" s="3">
        <v>24</v>
      </c>
      <c r="H236" s="3">
        <v>0.31</v>
      </c>
    </row>
    <row r="237" spans="1:8" x14ac:dyDescent="0.2">
      <c r="A237" s="3">
        <v>234</v>
      </c>
      <c r="B237" s="3">
        <v>347953</v>
      </c>
      <c r="C237" s="3" t="s">
        <v>205</v>
      </c>
      <c r="D237" s="3" t="s">
        <v>76</v>
      </c>
      <c r="E237" s="30" t="s">
        <v>61</v>
      </c>
      <c r="F237" s="3">
        <v>347953</v>
      </c>
      <c r="G237" s="3">
        <v>25</v>
      </c>
      <c r="H237" s="3">
        <v>0.86</v>
      </c>
    </row>
    <row r="238" spans="1:8" x14ac:dyDescent="0.2">
      <c r="A238" s="3">
        <v>235</v>
      </c>
      <c r="B238" s="3">
        <v>348164</v>
      </c>
      <c r="C238" s="3" t="s">
        <v>284</v>
      </c>
      <c r="D238" s="3" t="s">
        <v>74</v>
      </c>
      <c r="E238" s="30" t="s">
        <v>61</v>
      </c>
      <c r="F238" s="3">
        <v>348164</v>
      </c>
      <c r="G238" s="3">
        <v>5</v>
      </c>
      <c r="H238" s="3">
        <v>0.84</v>
      </c>
    </row>
    <row r="239" spans="1:8" x14ac:dyDescent="0.2">
      <c r="A239" s="3">
        <v>236</v>
      </c>
      <c r="B239" s="3">
        <v>348812</v>
      </c>
      <c r="C239" s="3" t="s">
        <v>285</v>
      </c>
      <c r="D239" s="3" t="s">
        <v>60</v>
      </c>
      <c r="E239" s="30" t="s">
        <v>61</v>
      </c>
      <c r="F239" s="3">
        <v>348812</v>
      </c>
      <c r="G239" s="3">
        <v>5</v>
      </c>
      <c r="H239" s="3">
        <v>0.18</v>
      </c>
    </row>
    <row r="240" spans="1:8" x14ac:dyDescent="0.2">
      <c r="A240" s="3">
        <v>237</v>
      </c>
      <c r="B240" s="3">
        <v>348843</v>
      </c>
      <c r="C240" s="3" t="s">
        <v>286</v>
      </c>
      <c r="D240" s="3" t="s">
        <v>65</v>
      </c>
      <c r="E240" s="30" t="s">
        <v>61</v>
      </c>
      <c r="F240" s="3">
        <v>348843</v>
      </c>
      <c r="G240" s="3">
        <v>18</v>
      </c>
      <c r="H240" s="3">
        <v>0.33</v>
      </c>
    </row>
    <row r="241" spans="1:8" x14ac:dyDescent="0.2">
      <c r="A241" s="3">
        <v>238</v>
      </c>
      <c r="B241" s="3">
        <v>347694</v>
      </c>
      <c r="C241" s="3" t="s">
        <v>233</v>
      </c>
      <c r="D241" s="3" t="s">
        <v>103</v>
      </c>
      <c r="E241" s="30" t="s">
        <v>61</v>
      </c>
      <c r="F241" s="3">
        <v>347694</v>
      </c>
      <c r="G241" s="3">
        <v>29</v>
      </c>
      <c r="H241" s="3">
        <v>0.19</v>
      </c>
    </row>
    <row r="242" spans="1:8" x14ac:dyDescent="0.2">
      <c r="A242" s="3">
        <v>239</v>
      </c>
      <c r="B242" s="3">
        <v>348173</v>
      </c>
      <c r="C242" s="3" t="s">
        <v>287</v>
      </c>
      <c r="D242" s="3" t="s">
        <v>151</v>
      </c>
      <c r="E242" s="30" t="s">
        <v>61</v>
      </c>
      <c r="F242" s="3">
        <v>348173</v>
      </c>
      <c r="G242" s="3">
        <v>7</v>
      </c>
      <c r="H242" s="3">
        <v>0.56999999999999995</v>
      </c>
    </row>
    <row r="243" spans="1:8" x14ac:dyDescent="0.2">
      <c r="A243" s="3">
        <v>240</v>
      </c>
      <c r="B243" s="3">
        <v>348193</v>
      </c>
      <c r="C243" s="3" t="s">
        <v>288</v>
      </c>
      <c r="D243" s="3" t="s">
        <v>151</v>
      </c>
      <c r="E243" s="30" t="s">
        <v>61</v>
      </c>
      <c r="F243" s="3">
        <v>348193</v>
      </c>
      <c r="G243" s="3">
        <v>11</v>
      </c>
      <c r="H243" s="3">
        <v>0.77</v>
      </c>
    </row>
    <row r="244" spans="1:8" x14ac:dyDescent="0.2">
      <c r="A244" s="3">
        <v>241</v>
      </c>
      <c r="B244" s="3">
        <v>348816</v>
      </c>
      <c r="C244" s="3" t="s">
        <v>289</v>
      </c>
      <c r="D244" s="3" t="s">
        <v>60</v>
      </c>
      <c r="E244" s="30" t="s">
        <v>61</v>
      </c>
      <c r="F244" s="3">
        <v>348816</v>
      </c>
      <c r="G244" s="3">
        <v>23</v>
      </c>
      <c r="H244" s="3">
        <v>0.32</v>
      </c>
    </row>
    <row r="245" spans="1:8" x14ac:dyDescent="0.2">
      <c r="A245" s="3">
        <v>242</v>
      </c>
      <c r="B245" s="3">
        <v>348852</v>
      </c>
      <c r="C245" s="3" t="s">
        <v>290</v>
      </c>
      <c r="D245" s="3" t="s">
        <v>60</v>
      </c>
      <c r="E245" s="30" t="s">
        <v>61</v>
      </c>
      <c r="F245" s="3">
        <v>348852</v>
      </c>
      <c r="G245" s="3">
        <v>21</v>
      </c>
      <c r="H245" s="3">
        <v>0.24</v>
      </c>
    </row>
    <row r="246" spans="1:8" x14ac:dyDescent="0.2">
      <c r="A246" s="3">
        <v>243</v>
      </c>
      <c r="B246" s="3">
        <v>353562</v>
      </c>
      <c r="C246" s="3" t="s">
        <v>191</v>
      </c>
      <c r="D246" s="3" t="s">
        <v>89</v>
      </c>
      <c r="E246" s="30" t="s">
        <v>61</v>
      </c>
      <c r="F246" s="3">
        <v>353562</v>
      </c>
      <c r="G246" s="3">
        <v>18</v>
      </c>
      <c r="H246" s="3">
        <v>0.37</v>
      </c>
    </row>
    <row r="247" spans="1:8" x14ac:dyDescent="0.2">
      <c r="A247" s="3">
        <v>244</v>
      </c>
      <c r="B247" s="3">
        <v>347993</v>
      </c>
      <c r="C247" s="3" t="s">
        <v>291</v>
      </c>
      <c r="D247" s="3" t="s">
        <v>82</v>
      </c>
      <c r="E247" s="30" t="s">
        <v>61</v>
      </c>
      <c r="F247" s="3">
        <v>347993</v>
      </c>
      <c r="G247" s="3">
        <v>17</v>
      </c>
      <c r="H247" s="3">
        <v>0.77</v>
      </c>
    </row>
    <row r="248" spans="1:8" x14ac:dyDescent="0.2">
      <c r="A248" s="3">
        <v>245</v>
      </c>
      <c r="B248" s="3">
        <v>348286</v>
      </c>
      <c r="C248" s="3" t="s">
        <v>292</v>
      </c>
      <c r="D248" s="3" t="s">
        <v>63</v>
      </c>
      <c r="E248" s="30" t="s">
        <v>61</v>
      </c>
      <c r="F248" s="3">
        <v>348286</v>
      </c>
      <c r="G248" s="3">
        <v>20</v>
      </c>
      <c r="H248" s="3">
        <v>0.36</v>
      </c>
    </row>
    <row r="249" spans="1:8" x14ac:dyDescent="0.2">
      <c r="A249" s="3">
        <v>246</v>
      </c>
      <c r="B249" s="3">
        <v>348300</v>
      </c>
      <c r="C249" s="3" t="s">
        <v>113</v>
      </c>
      <c r="D249" s="3" t="s">
        <v>82</v>
      </c>
      <c r="E249" s="30" t="s">
        <v>61</v>
      </c>
      <c r="F249" s="3">
        <v>348300</v>
      </c>
      <c r="G249" s="3">
        <v>9</v>
      </c>
      <c r="H249" s="3">
        <v>0.44</v>
      </c>
    </row>
    <row r="250" spans="1:8" x14ac:dyDescent="0.2">
      <c r="A250" s="3">
        <v>247</v>
      </c>
      <c r="B250" s="3">
        <v>353720</v>
      </c>
      <c r="C250" s="3" t="s">
        <v>293</v>
      </c>
      <c r="D250" s="3" t="s">
        <v>60</v>
      </c>
      <c r="E250" s="30" t="s">
        <v>61</v>
      </c>
      <c r="F250" s="3">
        <v>353720</v>
      </c>
      <c r="G250" s="3">
        <v>30</v>
      </c>
      <c r="H250" s="3">
        <v>0.27</v>
      </c>
    </row>
    <row r="251" spans="1:8" x14ac:dyDescent="0.2">
      <c r="A251" s="3">
        <v>248</v>
      </c>
      <c r="B251" s="3">
        <v>348838</v>
      </c>
      <c r="C251" s="3" t="s">
        <v>294</v>
      </c>
      <c r="D251" s="3" t="s">
        <v>60</v>
      </c>
      <c r="E251" s="30" t="s">
        <v>61</v>
      </c>
      <c r="F251" s="3">
        <v>348838</v>
      </c>
      <c r="G251" s="3">
        <v>16</v>
      </c>
      <c r="H251" s="3">
        <v>0.25</v>
      </c>
    </row>
    <row r="252" spans="1:8" x14ac:dyDescent="0.2">
      <c r="A252" s="3">
        <v>249</v>
      </c>
      <c r="B252" s="3">
        <v>347836</v>
      </c>
      <c r="C252" s="3" t="s">
        <v>67</v>
      </c>
      <c r="D252" s="3" t="s">
        <v>68</v>
      </c>
      <c r="E252" s="30" t="s">
        <v>61</v>
      </c>
      <c r="F252" s="3">
        <v>347836</v>
      </c>
      <c r="G252" s="3">
        <v>9</v>
      </c>
      <c r="H252" s="3">
        <v>0.9</v>
      </c>
    </row>
    <row r="253" spans="1:8" x14ac:dyDescent="0.2">
      <c r="A253" s="3">
        <v>250</v>
      </c>
      <c r="B253" s="3">
        <v>348771</v>
      </c>
      <c r="C253" s="3" t="s">
        <v>295</v>
      </c>
      <c r="D253" s="3" t="s">
        <v>60</v>
      </c>
      <c r="E253" s="30" t="s">
        <v>61</v>
      </c>
      <c r="F253" s="3">
        <v>348771</v>
      </c>
      <c r="G253" s="3">
        <v>9</v>
      </c>
      <c r="H253" s="3">
        <v>0.54</v>
      </c>
    </row>
    <row r="254" spans="1:8" x14ac:dyDescent="0.2">
      <c r="A254" s="3">
        <v>251</v>
      </c>
      <c r="B254" s="3">
        <v>348801</v>
      </c>
      <c r="C254" s="3" t="s">
        <v>108</v>
      </c>
      <c r="D254" s="3" t="s">
        <v>60</v>
      </c>
      <c r="E254" s="30" t="s">
        <v>61</v>
      </c>
      <c r="F254" s="3">
        <v>348801</v>
      </c>
      <c r="G254" s="3">
        <v>16</v>
      </c>
      <c r="H254" s="3">
        <v>0.11</v>
      </c>
    </row>
    <row r="255" spans="1:8" x14ac:dyDescent="0.2">
      <c r="A255" s="3">
        <v>252</v>
      </c>
      <c r="B255" s="3">
        <v>348279</v>
      </c>
      <c r="C255" s="3" t="s">
        <v>296</v>
      </c>
      <c r="D255" s="3" t="s">
        <v>63</v>
      </c>
      <c r="E255" s="30" t="s">
        <v>61</v>
      </c>
      <c r="F255" s="3">
        <v>348279</v>
      </c>
      <c r="G255" s="3">
        <v>7</v>
      </c>
      <c r="H255" s="3">
        <v>0.65</v>
      </c>
    </row>
    <row r="256" spans="1:8" x14ac:dyDescent="0.2">
      <c r="A256" s="3">
        <v>253</v>
      </c>
      <c r="B256" s="3">
        <v>348493</v>
      </c>
      <c r="C256" s="3" t="s">
        <v>226</v>
      </c>
      <c r="D256" s="3" t="s">
        <v>103</v>
      </c>
      <c r="E256" s="30" t="s">
        <v>61</v>
      </c>
      <c r="F256" s="3">
        <v>348493</v>
      </c>
      <c r="G256" s="3">
        <v>7</v>
      </c>
      <c r="H256" s="3">
        <v>0.24</v>
      </c>
    </row>
    <row r="257" spans="1:8" x14ac:dyDescent="0.2">
      <c r="A257" s="3">
        <v>254</v>
      </c>
      <c r="B257" s="3">
        <v>348511</v>
      </c>
      <c r="C257" s="3" t="s">
        <v>192</v>
      </c>
      <c r="D257" s="3" t="s">
        <v>103</v>
      </c>
      <c r="E257" s="30" t="s">
        <v>61</v>
      </c>
      <c r="F257" s="3">
        <v>348511</v>
      </c>
      <c r="G257" s="3">
        <v>27</v>
      </c>
      <c r="H257" s="3">
        <v>0.31</v>
      </c>
    </row>
    <row r="258" spans="1:8" x14ac:dyDescent="0.2">
      <c r="A258" s="3">
        <v>255</v>
      </c>
      <c r="B258" s="3">
        <v>348530</v>
      </c>
      <c r="C258" s="3" t="s">
        <v>297</v>
      </c>
      <c r="D258" s="3" t="s">
        <v>103</v>
      </c>
      <c r="E258" s="30" t="s">
        <v>61</v>
      </c>
      <c r="F258" s="3">
        <v>348530</v>
      </c>
      <c r="G258" s="3">
        <v>28</v>
      </c>
      <c r="H258" s="3">
        <v>0.1</v>
      </c>
    </row>
    <row r="259" spans="1:8" x14ac:dyDescent="0.2">
      <c r="A259" s="3">
        <v>256</v>
      </c>
      <c r="B259" s="3">
        <v>348533</v>
      </c>
      <c r="C259" s="3" t="s">
        <v>228</v>
      </c>
      <c r="D259" s="3" t="s">
        <v>103</v>
      </c>
      <c r="E259" s="30" t="s">
        <v>61</v>
      </c>
      <c r="F259" s="3">
        <v>348533</v>
      </c>
      <c r="G259" s="3">
        <v>27</v>
      </c>
      <c r="H259" s="3">
        <v>0.47</v>
      </c>
    </row>
    <row r="260" spans="1:8" x14ac:dyDescent="0.2">
      <c r="A260" s="3">
        <v>257</v>
      </c>
      <c r="B260" s="3">
        <v>348536</v>
      </c>
      <c r="C260" s="3" t="s">
        <v>106</v>
      </c>
      <c r="D260" s="3" t="s">
        <v>103</v>
      </c>
      <c r="E260" s="30" t="s">
        <v>61</v>
      </c>
      <c r="F260" s="3">
        <v>348536</v>
      </c>
      <c r="G260" s="3">
        <v>10</v>
      </c>
      <c r="H260" s="3">
        <v>0.15</v>
      </c>
    </row>
    <row r="261" spans="1:8" x14ac:dyDescent="0.2">
      <c r="A261" s="3">
        <v>258</v>
      </c>
      <c r="B261" s="3">
        <v>348073</v>
      </c>
      <c r="C261" s="3" t="s">
        <v>298</v>
      </c>
      <c r="D261" s="3" t="s">
        <v>65</v>
      </c>
      <c r="E261" s="30" t="s">
        <v>61</v>
      </c>
      <c r="F261" s="3">
        <v>348073</v>
      </c>
      <c r="G261" s="3">
        <v>24</v>
      </c>
      <c r="H261" s="3">
        <v>0.76</v>
      </c>
    </row>
    <row r="262" spans="1:8" x14ac:dyDescent="0.2">
      <c r="A262" s="3">
        <v>259</v>
      </c>
      <c r="B262" s="3">
        <v>348184</v>
      </c>
      <c r="C262" s="3" t="s">
        <v>299</v>
      </c>
      <c r="D262" s="3" t="s">
        <v>151</v>
      </c>
      <c r="E262" s="30" t="s">
        <v>61</v>
      </c>
      <c r="F262" s="3">
        <v>348184</v>
      </c>
      <c r="G262" s="3">
        <v>17</v>
      </c>
      <c r="H262" s="3">
        <v>0.33</v>
      </c>
    </row>
    <row r="263" spans="1:8" x14ac:dyDescent="0.2">
      <c r="A263" s="3">
        <v>260</v>
      </c>
      <c r="B263" s="3">
        <v>348329</v>
      </c>
      <c r="C263" s="3" t="s">
        <v>300</v>
      </c>
      <c r="D263" s="3" t="s">
        <v>151</v>
      </c>
      <c r="E263" s="30" t="s">
        <v>61</v>
      </c>
      <c r="F263" s="3">
        <v>348329</v>
      </c>
      <c r="G263" s="3">
        <v>20</v>
      </c>
      <c r="H263" s="3">
        <v>0.72</v>
      </c>
    </row>
    <row r="264" spans="1:8" x14ac:dyDescent="0.2">
      <c r="A264" s="3">
        <v>261</v>
      </c>
      <c r="B264" s="3">
        <v>348871</v>
      </c>
      <c r="C264" s="3" t="s">
        <v>301</v>
      </c>
      <c r="D264" s="3" t="s">
        <v>60</v>
      </c>
      <c r="E264" s="30" t="s">
        <v>61</v>
      </c>
      <c r="F264" s="3">
        <v>348871</v>
      </c>
      <c r="G264" s="3">
        <v>8</v>
      </c>
      <c r="H264" s="3">
        <v>0.46</v>
      </c>
    </row>
    <row r="265" spans="1:8" x14ac:dyDescent="0.2">
      <c r="A265" s="3">
        <v>262</v>
      </c>
      <c r="B265" s="3">
        <v>348162</v>
      </c>
      <c r="C265" s="3" t="s">
        <v>284</v>
      </c>
      <c r="D265" s="3" t="s">
        <v>74</v>
      </c>
      <c r="E265" s="30" t="s">
        <v>61</v>
      </c>
      <c r="F265" s="3">
        <v>348162</v>
      </c>
      <c r="G265" s="3">
        <v>21</v>
      </c>
      <c r="H265" s="3">
        <v>0.39</v>
      </c>
    </row>
    <row r="266" spans="1:8" x14ac:dyDescent="0.2">
      <c r="A266" s="3">
        <v>263</v>
      </c>
      <c r="B266" s="3">
        <v>348811</v>
      </c>
      <c r="C266" s="3" t="s">
        <v>302</v>
      </c>
      <c r="D266" s="3" t="s">
        <v>60</v>
      </c>
      <c r="E266" s="30" t="s">
        <v>61</v>
      </c>
      <c r="F266" s="3">
        <v>348811</v>
      </c>
      <c r="G266" s="3">
        <v>29</v>
      </c>
      <c r="H266" s="3">
        <v>0.84</v>
      </c>
    </row>
    <row r="267" spans="1:8" x14ac:dyDescent="0.2">
      <c r="A267" s="3">
        <v>264</v>
      </c>
      <c r="B267" s="3">
        <v>348814</v>
      </c>
      <c r="C267" s="3" t="s">
        <v>303</v>
      </c>
      <c r="D267" s="3" t="s">
        <v>60</v>
      </c>
      <c r="E267" s="30" t="s">
        <v>61</v>
      </c>
      <c r="F267" s="3">
        <v>348814</v>
      </c>
      <c r="G267" s="3">
        <v>16</v>
      </c>
      <c r="H267" s="3">
        <v>0.83</v>
      </c>
    </row>
    <row r="268" spans="1:8" x14ac:dyDescent="0.2">
      <c r="A268" s="3">
        <v>265</v>
      </c>
      <c r="B268" s="3">
        <v>348850</v>
      </c>
      <c r="C268" s="3" t="s">
        <v>304</v>
      </c>
      <c r="D268" s="3" t="s">
        <v>60</v>
      </c>
      <c r="E268" s="30" t="s">
        <v>61</v>
      </c>
      <c r="F268" s="3">
        <v>348850</v>
      </c>
      <c r="G268" s="3">
        <v>9</v>
      </c>
      <c r="H268" s="3">
        <v>0.28999999999999998</v>
      </c>
    </row>
    <row r="269" spans="1:8" x14ac:dyDescent="0.2">
      <c r="A269" s="3">
        <v>266</v>
      </c>
      <c r="B269" s="3">
        <v>348132</v>
      </c>
      <c r="C269" s="3" t="s">
        <v>305</v>
      </c>
      <c r="D269" s="3" t="s">
        <v>70</v>
      </c>
      <c r="E269" s="30" t="s">
        <v>61</v>
      </c>
      <c r="F269" s="3">
        <v>348132</v>
      </c>
      <c r="G269" s="3">
        <v>14</v>
      </c>
      <c r="H269" s="3">
        <v>0.69</v>
      </c>
    </row>
    <row r="270" spans="1:8" x14ac:dyDescent="0.2">
      <c r="A270" s="3">
        <v>267</v>
      </c>
      <c r="B270" s="3">
        <v>348152</v>
      </c>
      <c r="C270" s="3" t="s">
        <v>190</v>
      </c>
      <c r="D270" s="3" t="s">
        <v>65</v>
      </c>
      <c r="E270" s="30" t="s">
        <v>61</v>
      </c>
      <c r="F270" s="3">
        <v>348152</v>
      </c>
      <c r="G270" s="3">
        <v>26</v>
      </c>
      <c r="H270" s="3">
        <v>0.79</v>
      </c>
    </row>
    <row r="271" spans="1:8" x14ac:dyDescent="0.2">
      <c r="A271" s="3">
        <v>268</v>
      </c>
      <c r="B271" s="3">
        <v>348340</v>
      </c>
      <c r="C271" s="3" t="s">
        <v>83</v>
      </c>
      <c r="D271" s="3" t="s">
        <v>82</v>
      </c>
      <c r="E271" s="30" t="s">
        <v>61</v>
      </c>
      <c r="F271" s="3">
        <v>348340</v>
      </c>
      <c r="G271" s="3">
        <v>11</v>
      </c>
      <c r="H271" s="3">
        <v>0.9</v>
      </c>
    </row>
    <row r="272" spans="1:8" x14ac:dyDescent="0.2">
      <c r="A272" s="3">
        <v>269</v>
      </c>
      <c r="B272" s="3">
        <v>348140</v>
      </c>
      <c r="C272" s="3" t="s">
        <v>306</v>
      </c>
      <c r="D272" s="3" t="s">
        <v>70</v>
      </c>
      <c r="E272" s="30" t="s">
        <v>61</v>
      </c>
      <c r="F272" s="3">
        <v>348140</v>
      </c>
      <c r="G272" s="3">
        <v>16</v>
      </c>
      <c r="H272" s="3">
        <v>0.76</v>
      </c>
    </row>
    <row r="273" spans="1:8" x14ac:dyDescent="0.2">
      <c r="A273" s="3">
        <v>270</v>
      </c>
      <c r="B273" s="3">
        <v>348144</v>
      </c>
      <c r="C273" s="3" t="s">
        <v>307</v>
      </c>
      <c r="D273" s="3" t="s">
        <v>63</v>
      </c>
      <c r="E273" s="30" t="s">
        <v>61</v>
      </c>
      <c r="F273" s="3">
        <v>348144</v>
      </c>
      <c r="G273" s="3">
        <v>15</v>
      </c>
      <c r="H273" s="3">
        <v>0.38</v>
      </c>
    </row>
    <row r="274" spans="1:8" x14ac:dyDescent="0.2">
      <c r="A274" s="3">
        <v>271</v>
      </c>
      <c r="B274" s="3">
        <v>348770</v>
      </c>
      <c r="C274" s="3" t="s">
        <v>188</v>
      </c>
      <c r="D274" s="3" t="s">
        <v>60</v>
      </c>
      <c r="E274" s="30" t="s">
        <v>61</v>
      </c>
      <c r="F274" s="3">
        <v>348770</v>
      </c>
      <c r="G274" s="3">
        <v>17</v>
      </c>
      <c r="H274" s="3">
        <v>0.15</v>
      </c>
    </row>
    <row r="275" spans="1:8" x14ac:dyDescent="0.2">
      <c r="A275" s="3">
        <v>272</v>
      </c>
      <c r="B275" s="3">
        <v>348772</v>
      </c>
      <c r="C275" s="3" t="s">
        <v>289</v>
      </c>
      <c r="D275" s="3" t="s">
        <v>60</v>
      </c>
      <c r="E275" s="30" t="s">
        <v>61</v>
      </c>
      <c r="F275" s="3">
        <v>348772</v>
      </c>
      <c r="G275" s="3">
        <v>15</v>
      </c>
      <c r="H275" s="3">
        <v>0.18</v>
      </c>
    </row>
    <row r="276" spans="1:8" x14ac:dyDescent="0.2">
      <c r="A276" s="3">
        <v>273</v>
      </c>
      <c r="B276" s="3">
        <v>348804</v>
      </c>
      <c r="C276" s="3" t="s">
        <v>308</v>
      </c>
      <c r="D276" s="3" t="s">
        <v>60</v>
      </c>
      <c r="E276" s="30" t="s">
        <v>61</v>
      </c>
      <c r="F276" s="3">
        <v>348804</v>
      </c>
      <c r="G276" s="3">
        <v>16</v>
      </c>
      <c r="H276" s="3">
        <v>0.47</v>
      </c>
    </row>
    <row r="277" spans="1:8" x14ac:dyDescent="0.2">
      <c r="A277" s="3">
        <v>274</v>
      </c>
      <c r="B277" s="3">
        <v>348875</v>
      </c>
      <c r="C277" s="3" t="s">
        <v>309</v>
      </c>
      <c r="D277" s="3" t="s">
        <v>60</v>
      </c>
      <c r="E277" s="30" t="s">
        <v>61</v>
      </c>
      <c r="F277" s="3">
        <v>348875</v>
      </c>
      <c r="G277" s="3">
        <v>21</v>
      </c>
      <c r="H277" s="3">
        <v>0.16</v>
      </c>
    </row>
    <row r="278" spans="1:8" x14ac:dyDescent="0.2">
      <c r="A278" s="3">
        <v>275</v>
      </c>
      <c r="B278" s="3">
        <v>348893</v>
      </c>
      <c r="C278" s="3" t="s">
        <v>310</v>
      </c>
      <c r="D278" s="3" t="s">
        <v>60</v>
      </c>
      <c r="E278" s="30" t="s">
        <v>61</v>
      </c>
      <c r="F278" s="3">
        <v>348893</v>
      </c>
      <c r="G278" s="3">
        <v>7</v>
      </c>
      <c r="H278" s="3">
        <v>0.83</v>
      </c>
    </row>
    <row r="279" spans="1:8" x14ac:dyDescent="0.2">
      <c r="A279" s="3">
        <v>276</v>
      </c>
      <c r="B279" s="3">
        <v>348895</v>
      </c>
      <c r="C279" s="3" t="s">
        <v>311</v>
      </c>
      <c r="D279" s="3" t="s">
        <v>60</v>
      </c>
      <c r="E279" s="30" t="s">
        <v>61</v>
      </c>
      <c r="F279" s="3">
        <v>348895</v>
      </c>
      <c r="G279" s="3">
        <v>15</v>
      </c>
      <c r="H279" s="3">
        <v>0.12</v>
      </c>
    </row>
    <row r="280" spans="1:8" x14ac:dyDescent="0.2">
      <c r="A280" s="3">
        <v>277</v>
      </c>
      <c r="B280" s="3">
        <v>353722</v>
      </c>
      <c r="C280" s="3" t="s">
        <v>312</v>
      </c>
      <c r="D280" s="3" t="s">
        <v>74</v>
      </c>
      <c r="E280" s="30" t="s">
        <v>61</v>
      </c>
      <c r="F280" s="3">
        <v>353722</v>
      </c>
      <c r="G280" s="3">
        <v>19</v>
      </c>
      <c r="H280" s="3">
        <v>0.46</v>
      </c>
    </row>
    <row r="281" spans="1:8" x14ac:dyDescent="0.2">
      <c r="A281" s="3">
        <v>278</v>
      </c>
      <c r="B281" s="3">
        <v>347658</v>
      </c>
      <c r="C281" s="3" t="s">
        <v>313</v>
      </c>
      <c r="D281" s="3" t="s">
        <v>103</v>
      </c>
      <c r="E281" s="30" t="s">
        <v>61</v>
      </c>
      <c r="F281" s="3">
        <v>347658</v>
      </c>
      <c r="G281" s="3">
        <v>30</v>
      </c>
      <c r="H281" s="3">
        <v>0.68</v>
      </c>
    </row>
    <row r="282" spans="1:8" x14ac:dyDescent="0.2">
      <c r="A282" s="3">
        <v>279</v>
      </c>
      <c r="B282" s="3">
        <v>348445</v>
      </c>
      <c r="C282" s="3" t="s">
        <v>314</v>
      </c>
      <c r="D282" s="3" t="s">
        <v>65</v>
      </c>
      <c r="E282" s="30" t="s">
        <v>61</v>
      </c>
      <c r="F282" s="3">
        <v>348445</v>
      </c>
      <c r="G282" s="3">
        <v>10</v>
      </c>
      <c r="H282" s="3">
        <v>0.49</v>
      </c>
    </row>
    <row r="283" spans="1:8" x14ac:dyDescent="0.2">
      <c r="A283" s="3">
        <v>280</v>
      </c>
      <c r="B283" s="3">
        <v>348032</v>
      </c>
      <c r="C283" s="3" t="s">
        <v>315</v>
      </c>
      <c r="D283" s="3" t="s">
        <v>65</v>
      </c>
      <c r="E283" s="30" t="s">
        <v>61</v>
      </c>
      <c r="F283" s="3">
        <v>348032</v>
      </c>
      <c r="G283" s="3">
        <v>27</v>
      </c>
      <c r="H283" s="3">
        <v>0.55000000000000004</v>
      </c>
    </row>
    <row r="284" spans="1:8" x14ac:dyDescent="0.2">
      <c r="A284" s="3">
        <v>281</v>
      </c>
      <c r="B284" s="3">
        <v>347929</v>
      </c>
      <c r="C284" s="3" t="s">
        <v>204</v>
      </c>
      <c r="D284" s="3" t="s">
        <v>80</v>
      </c>
      <c r="E284" s="30" t="s">
        <v>61</v>
      </c>
      <c r="F284" s="3">
        <v>347929</v>
      </c>
      <c r="G284" s="3">
        <v>8</v>
      </c>
      <c r="H284" s="3">
        <v>0.9</v>
      </c>
    </row>
    <row r="285" spans="1:8" x14ac:dyDescent="0.2">
      <c r="A285" s="3">
        <v>282</v>
      </c>
      <c r="B285" s="3">
        <v>347852</v>
      </c>
      <c r="C285" s="3" t="s">
        <v>73</v>
      </c>
      <c r="D285" s="3" t="s">
        <v>68</v>
      </c>
      <c r="E285" s="30" t="s">
        <v>61</v>
      </c>
      <c r="F285" s="3">
        <v>347852</v>
      </c>
      <c r="G285" s="3">
        <v>9</v>
      </c>
      <c r="H285" s="3">
        <v>0.77</v>
      </c>
    </row>
    <row r="286" spans="1:8" x14ac:dyDescent="0.2">
      <c r="A286" s="3">
        <v>283</v>
      </c>
      <c r="B286" s="3">
        <v>348820</v>
      </c>
      <c r="C286" s="3" t="s">
        <v>316</v>
      </c>
      <c r="D286" s="3" t="s">
        <v>74</v>
      </c>
      <c r="E286" s="30" t="s">
        <v>61</v>
      </c>
      <c r="F286" s="3">
        <v>348820</v>
      </c>
      <c r="G286" s="3">
        <v>23</v>
      </c>
      <c r="H286" s="3">
        <v>0.65</v>
      </c>
    </row>
    <row r="287" spans="1:8" x14ac:dyDescent="0.2">
      <c r="A287" s="3">
        <v>284</v>
      </c>
      <c r="B287" s="3">
        <v>348834</v>
      </c>
      <c r="C287" s="3" t="s">
        <v>317</v>
      </c>
      <c r="D287" s="3" t="s">
        <v>60</v>
      </c>
      <c r="E287" s="30" t="s">
        <v>61</v>
      </c>
      <c r="F287" s="3">
        <v>348834</v>
      </c>
      <c r="G287" s="3">
        <v>29</v>
      </c>
      <c r="H287" s="3">
        <v>0.11</v>
      </c>
    </row>
    <row r="288" spans="1:8" x14ac:dyDescent="0.2">
      <c r="A288" s="3">
        <v>285</v>
      </c>
      <c r="B288" s="3">
        <v>353717</v>
      </c>
      <c r="C288" s="3" t="s">
        <v>140</v>
      </c>
      <c r="D288" s="3" t="s">
        <v>60</v>
      </c>
      <c r="E288" s="30" t="s">
        <v>61</v>
      </c>
      <c r="F288" s="3">
        <v>353717</v>
      </c>
      <c r="G288" s="3">
        <v>12</v>
      </c>
      <c r="H288" s="3">
        <v>0.22</v>
      </c>
    </row>
    <row r="289" spans="1:8" x14ac:dyDescent="0.2">
      <c r="A289" s="3">
        <v>286</v>
      </c>
      <c r="B289" s="3">
        <v>362184</v>
      </c>
      <c r="C289" s="3" t="s">
        <v>139</v>
      </c>
      <c r="D289" s="3" t="s">
        <v>60</v>
      </c>
      <c r="E289" s="30" t="s">
        <v>61</v>
      </c>
      <c r="F289" s="3">
        <v>362184</v>
      </c>
      <c r="G289" s="3">
        <v>22</v>
      </c>
      <c r="H289" s="3">
        <v>0.69</v>
      </c>
    </row>
    <row r="290" spans="1:8" x14ac:dyDescent="0.2">
      <c r="A290" s="3">
        <v>287</v>
      </c>
      <c r="B290" s="3">
        <v>348265</v>
      </c>
      <c r="C290" s="3" t="s">
        <v>318</v>
      </c>
      <c r="D290" s="3" t="s">
        <v>60</v>
      </c>
      <c r="E290" s="30" t="s">
        <v>61</v>
      </c>
      <c r="F290" s="3">
        <v>348265</v>
      </c>
      <c r="G290" s="3">
        <v>12</v>
      </c>
      <c r="H290" s="3">
        <v>0.53</v>
      </c>
    </row>
    <row r="291" spans="1:8" x14ac:dyDescent="0.2">
      <c r="A291" s="3">
        <v>288</v>
      </c>
      <c r="B291" s="3">
        <v>348268</v>
      </c>
      <c r="C291" s="3" t="s">
        <v>319</v>
      </c>
      <c r="D291" s="3" t="s">
        <v>60</v>
      </c>
      <c r="E291" s="30" t="s">
        <v>61</v>
      </c>
      <c r="F291" s="3">
        <v>348268</v>
      </c>
      <c r="G291" s="3">
        <v>25</v>
      </c>
      <c r="H291" s="3">
        <v>0.72</v>
      </c>
    </row>
    <row r="292" spans="1:8" x14ac:dyDescent="0.2">
      <c r="A292" s="3">
        <v>289</v>
      </c>
      <c r="B292" s="3">
        <v>353718</v>
      </c>
      <c r="C292" s="3" t="s">
        <v>320</v>
      </c>
      <c r="D292" s="3" t="s">
        <v>60</v>
      </c>
      <c r="E292" s="30" t="s">
        <v>61</v>
      </c>
      <c r="F292" s="3">
        <v>353718</v>
      </c>
      <c r="G292" s="3">
        <v>27</v>
      </c>
      <c r="H292" s="3">
        <v>0.6</v>
      </c>
    </row>
    <row r="293" spans="1:8" x14ac:dyDescent="0.2">
      <c r="A293" s="3">
        <v>290</v>
      </c>
      <c r="B293" s="3">
        <v>348209</v>
      </c>
      <c r="C293" s="3" t="s">
        <v>321</v>
      </c>
      <c r="D293" s="3" t="s">
        <v>74</v>
      </c>
      <c r="E293" s="30" t="s">
        <v>61</v>
      </c>
      <c r="F293" s="3">
        <v>348209</v>
      </c>
      <c r="G293" s="3">
        <v>23</v>
      </c>
      <c r="H293" s="3">
        <v>0.89</v>
      </c>
    </row>
    <row r="294" spans="1:8" x14ac:dyDescent="0.2">
      <c r="A294" s="3">
        <v>291</v>
      </c>
      <c r="B294" s="3">
        <v>348550</v>
      </c>
      <c r="C294" s="3" t="s">
        <v>322</v>
      </c>
      <c r="D294" s="3" t="s">
        <v>63</v>
      </c>
      <c r="E294" s="30" t="s">
        <v>61</v>
      </c>
      <c r="F294" s="3">
        <v>348550</v>
      </c>
      <c r="G294" s="3">
        <v>28</v>
      </c>
      <c r="H294" s="3">
        <v>0.83</v>
      </c>
    </row>
    <row r="295" spans="1:8" x14ac:dyDescent="0.2">
      <c r="A295" s="3">
        <v>292</v>
      </c>
      <c r="B295" s="3">
        <v>347894</v>
      </c>
      <c r="C295" s="3" t="s">
        <v>323</v>
      </c>
      <c r="D295" s="3" t="s">
        <v>80</v>
      </c>
      <c r="E295" s="30" t="s">
        <v>61</v>
      </c>
      <c r="F295" s="3">
        <v>347894</v>
      </c>
      <c r="G295" s="3">
        <v>12</v>
      </c>
      <c r="H295" s="3">
        <v>0.75</v>
      </c>
    </row>
    <row r="296" spans="1:8" x14ac:dyDescent="0.2">
      <c r="A296" s="3">
        <v>293</v>
      </c>
      <c r="B296" s="3">
        <v>348376</v>
      </c>
      <c r="C296" s="3" t="s">
        <v>324</v>
      </c>
      <c r="D296" s="3" t="s">
        <v>60</v>
      </c>
      <c r="E296" s="30" t="s">
        <v>61</v>
      </c>
      <c r="F296" s="3">
        <v>348376</v>
      </c>
      <c r="G296" s="3">
        <v>18</v>
      </c>
      <c r="H296" s="3">
        <v>0.5</v>
      </c>
    </row>
    <row r="297" spans="1:8" x14ac:dyDescent="0.2">
      <c r="A297" s="3">
        <v>294</v>
      </c>
      <c r="B297" s="3">
        <v>348430</v>
      </c>
      <c r="C297" s="3" t="s">
        <v>155</v>
      </c>
      <c r="D297" s="3" t="s">
        <v>60</v>
      </c>
      <c r="E297" s="30" t="s">
        <v>61</v>
      </c>
      <c r="F297" s="3">
        <v>348430</v>
      </c>
      <c r="G297" s="3">
        <v>13</v>
      </c>
      <c r="H297" s="3">
        <v>0.35</v>
      </c>
    </row>
    <row r="298" spans="1:8" x14ac:dyDescent="0.2">
      <c r="A298" s="3">
        <v>295</v>
      </c>
      <c r="B298" s="3">
        <v>348830</v>
      </c>
      <c r="C298" s="3" t="s">
        <v>325</v>
      </c>
      <c r="D298" s="3" t="s">
        <v>60</v>
      </c>
      <c r="E298" s="30" t="s">
        <v>61</v>
      </c>
      <c r="F298" s="3">
        <v>348830</v>
      </c>
      <c r="G298" s="3">
        <v>7</v>
      </c>
      <c r="H298" s="3">
        <v>0.66</v>
      </c>
    </row>
    <row r="299" spans="1:8" x14ac:dyDescent="0.2">
      <c r="A299" s="3">
        <v>296</v>
      </c>
      <c r="B299" s="3">
        <v>347974</v>
      </c>
      <c r="C299" s="3" t="s">
        <v>326</v>
      </c>
      <c r="D299" s="3" t="s">
        <v>82</v>
      </c>
      <c r="E299" s="30" t="s">
        <v>61</v>
      </c>
      <c r="F299" s="3">
        <v>347974</v>
      </c>
      <c r="G299" s="3">
        <v>5</v>
      </c>
      <c r="H299" s="3">
        <v>0.26</v>
      </c>
    </row>
    <row r="300" spans="1:8" x14ac:dyDescent="0.2">
      <c r="A300" s="3">
        <v>297</v>
      </c>
      <c r="B300" s="3">
        <v>348136</v>
      </c>
      <c r="C300" s="3" t="s">
        <v>181</v>
      </c>
      <c r="D300" s="3" t="s">
        <v>82</v>
      </c>
      <c r="E300" s="30" t="s">
        <v>61</v>
      </c>
      <c r="F300" s="3">
        <v>348136</v>
      </c>
      <c r="G300" s="3">
        <v>22</v>
      </c>
      <c r="H300" s="3">
        <v>0.4</v>
      </c>
    </row>
    <row r="301" spans="1:8" x14ac:dyDescent="0.2">
      <c r="A301" s="3">
        <v>298</v>
      </c>
      <c r="B301" s="3">
        <v>348422</v>
      </c>
      <c r="C301" s="3" t="s">
        <v>327</v>
      </c>
      <c r="D301" s="3" t="s">
        <v>63</v>
      </c>
      <c r="E301" s="30" t="s">
        <v>61</v>
      </c>
      <c r="F301" s="3">
        <v>348422</v>
      </c>
      <c r="G301" s="3">
        <v>23</v>
      </c>
      <c r="H301" s="3">
        <v>0.41</v>
      </c>
    </row>
    <row r="302" spans="1:8" x14ac:dyDescent="0.2">
      <c r="A302" s="3">
        <v>299</v>
      </c>
      <c r="B302" s="3">
        <v>348802</v>
      </c>
      <c r="C302" s="3" t="s">
        <v>328</v>
      </c>
      <c r="D302" s="3" t="s">
        <v>60</v>
      </c>
      <c r="E302" s="30" t="s">
        <v>61</v>
      </c>
      <c r="F302" s="3">
        <v>348802</v>
      </c>
      <c r="G302" s="3">
        <v>22</v>
      </c>
      <c r="H302" s="3">
        <v>0.21</v>
      </c>
    </row>
    <row r="303" spans="1:8" x14ac:dyDescent="0.2">
      <c r="A303" s="3">
        <v>300</v>
      </c>
      <c r="B303" s="3">
        <v>348532</v>
      </c>
      <c r="C303" s="3" t="s">
        <v>200</v>
      </c>
      <c r="D303" s="3" t="s">
        <v>201</v>
      </c>
      <c r="E303" s="30" t="s">
        <v>61</v>
      </c>
      <c r="F303" s="3">
        <v>348532</v>
      </c>
      <c r="G303" s="3">
        <v>22</v>
      </c>
      <c r="H303" s="3">
        <v>0.88</v>
      </c>
    </row>
    <row r="304" spans="1:8" x14ac:dyDescent="0.2">
      <c r="A304" s="3">
        <v>301</v>
      </c>
      <c r="B304" s="3">
        <v>347681</v>
      </c>
      <c r="C304" s="3" t="s">
        <v>329</v>
      </c>
      <c r="D304" s="3" t="s">
        <v>103</v>
      </c>
      <c r="E304" s="30" t="s">
        <v>61</v>
      </c>
      <c r="F304" s="3">
        <v>347681</v>
      </c>
      <c r="G304" s="3">
        <v>27</v>
      </c>
      <c r="H304" s="3">
        <v>0.83</v>
      </c>
    </row>
    <row r="305" spans="1:8" x14ac:dyDescent="0.2">
      <c r="A305" s="3">
        <v>302</v>
      </c>
      <c r="B305" s="3">
        <v>348645</v>
      </c>
      <c r="C305" s="3" t="s">
        <v>131</v>
      </c>
      <c r="D305" s="3" t="s">
        <v>74</v>
      </c>
      <c r="E305" s="30" t="s">
        <v>61</v>
      </c>
      <c r="F305" s="3">
        <v>348645</v>
      </c>
      <c r="G305" s="3">
        <v>28</v>
      </c>
      <c r="H305" s="3">
        <v>0.54</v>
      </c>
    </row>
    <row r="306" spans="1:8" x14ac:dyDescent="0.2">
      <c r="A306" s="3">
        <v>303</v>
      </c>
      <c r="B306" s="3">
        <v>347829</v>
      </c>
      <c r="C306" s="3" t="s">
        <v>210</v>
      </c>
      <c r="D306" s="3" t="s">
        <v>89</v>
      </c>
      <c r="E306" s="30" t="s">
        <v>61</v>
      </c>
      <c r="F306" s="3">
        <v>347829</v>
      </c>
      <c r="G306" s="3">
        <v>13</v>
      </c>
      <c r="H306" s="3">
        <v>0.64</v>
      </c>
    </row>
    <row r="307" spans="1:8" x14ac:dyDescent="0.2">
      <c r="A307" s="3">
        <v>304</v>
      </c>
      <c r="B307" s="3">
        <v>348375</v>
      </c>
      <c r="C307" s="3" t="s">
        <v>330</v>
      </c>
      <c r="D307" s="3" t="s">
        <v>60</v>
      </c>
      <c r="E307" s="30" t="s">
        <v>61</v>
      </c>
      <c r="F307" s="3">
        <v>348375</v>
      </c>
      <c r="G307" s="3">
        <v>9</v>
      </c>
      <c r="H307" s="3">
        <v>0.74</v>
      </c>
    </row>
    <row r="308" spans="1:8" x14ac:dyDescent="0.2">
      <c r="A308" s="3">
        <v>305</v>
      </c>
      <c r="B308" s="3">
        <v>348377</v>
      </c>
      <c r="C308" s="3" t="s">
        <v>331</v>
      </c>
      <c r="D308" s="3" t="s">
        <v>60</v>
      </c>
      <c r="E308" s="30" t="s">
        <v>61</v>
      </c>
      <c r="F308" s="3">
        <v>348377</v>
      </c>
      <c r="G308" s="3">
        <v>20</v>
      </c>
      <c r="H308" s="3">
        <v>0.12</v>
      </c>
    </row>
    <row r="309" spans="1:8" x14ac:dyDescent="0.2">
      <c r="A309" s="3">
        <v>306</v>
      </c>
      <c r="B309" s="3">
        <v>348432</v>
      </c>
      <c r="C309" s="3" t="s">
        <v>332</v>
      </c>
      <c r="D309" s="3" t="s">
        <v>60</v>
      </c>
      <c r="E309" s="30" t="s">
        <v>61</v>
      </c>
      <c r="F309" s="3">
        <v>348432</v>
      </c>
      <c r="G309" s="3">
        <v>30</v>
      </c>
      <c r="H309" s="3">
        <v>0.34</v>
      </c>
    </row>
    <row r="310" spans="1:8" x14ac:dyDescent="0.2">
      <c r="A310" s="3">
        <v>307</v>
      </c>
      <c r="B310" s="3">
        <v>348275</v>
      </c>
      <c r="C310" s="3" t="s">
        <v>59</v>
      </c>
      <c r="D310" s="3" t="s">
        <v>60</v>
      </c>
      <c r="E310" s="30" t="s">
        <v>61</v>
      </c>
      <c r="F310" s="3">
        <v>348275</v>
      </c>
      <c r="G310" s="3">
        <v>21</v>
      </c>
      <c r="H310" s="3">
        <v>0.27</v>
      </c>
    </row>
    <row r="311" spans="1:8" x14ac:dyDescent="0.2">
      <c r="A311" s="3">
        <v>308</v>
      </c>
      <c r="B311" s="3">
        <v>348309</v>
      </c>
      <c r="C311" s="3" t="s">
        <v>164</v>
      </c>
      <c r="D311" s="3" t="s">
        <v>151</v>
      </c>
      <c r="E311" s="30" t="s">
        <v>61</v>
      </c>
      <c r="F311" s="3">
        <v>348309</v>
      </c>
      <c r="G311" s="3">
        <v>21</v>
      </c>
      <c r="H311" s="3">
        <v>0.13</v>
      </c>
    </row>
    <row r="312" spans="1:8" x14ac:dyDescent="0.2">
      <c r="A312" s="3">
        <v>309</v>
      </c>
      <c r="B312" s="3">
        <v>348388</v>
      </c>
      <c r="C312" s="3" t="s">
        <v>211</v>
      </c>
      <c r="D312" s="3" t="s">
        <v>60</v>
      </c>
      <c r="E312" s="30" t="s">
        <v>61</v>
      </c>
      <c r="F312" s="3">
        <v>348388</v>
      </c>
      <c r="G312" s="3">
        <v>30</v>
      </c>
      <c r="H312" s="3">
        <v>0.5</v>
      </c>
    </row>
    <row r="313" spans="1:8" x14ac:dyDescent="0.2">
      <c r="A313" s="3">
        <v>310</v>
      </c>
      <c r="B313" s="3">
        <v>348396</v>
      </c>
      <c r="C313" s="3" t="s">
        <v>110</v>
      </c>
      <c r="D313" s="3" t="s">
        <v>60</v>
      </c>
      <c r="E313" s="30" t="s">
        <v>61</v>
      </c>
      <c r="F313" s="3">
        <v>348396</v>
      </c>
      <c r="G313" s="3">
        <v>21</v>
      </c>
      <c r="H313" s="3">
        <v>0.52</v>
      </c>
    </row>
    <row r="314" spans="1:8" x14ac:dyDescent="0.2">
      <c r="A314" s="3">
        <v>311</v>
      </c>
      <c r="B314" s="3">
        <v>348779</v>
      </c>
      <c r="C314" s="3" t="s">
        <v>263</v>
      </c>
      <c r="D314" s="3" t="s">
        <v>60</v>
      </c>
      <c r="E314" s="30" t="s">
        <v>61</v>
      </c>
      <c r="F314" s="3">
        <v>348779</v>
      </c>
      <c r="G314" s="3">
        <v>25</v>
      </c>
      <c r="H314" s="3">
        <v>0.47</v>
      </c>
    </row>
    <row r="315" spans="1:8" x14ac:dyDescent="0.2">
      <c r="A315" s="3">
        <v>312</v>
      </c>
      <c r="B315" s="3">
        <v>348872</v>
      </c>
      <c r="C315" s="3" t="s">
        <v>333</v>
      </c>
      <c r="D315" s="3" t="s">
        <v>60</v>
      </c>
      <c r="E315" s="30" t="s">
        <v>61</v>
      </c>
      <c r="F315" s="3">
        <v>348872</v>
      </c>
      <c r="G315" s="3">
        <v>26</v>
      </c>
      <c r="H315" s="3">
        <v>0.63</v>
      </c>
    </row>
    <row r="316" spans="1:8" x14ac:dyDescent="0.2">
      <c r="A316" s="3">
        <v>313</v>
      </c>
      <c r="B316" s="3">
        <v>348874</v>
      </c>
      <c r="C316" s="3" t="s">
        <v>334</v>
      </c>
      <c r="D316" s="3" t="s">
        <v>60</v>
      </c>
      <c r="E316" s="30" t="s">
        <v>61</v>
      </c>
      <c r="F316" s="3">
        <v>348874</v>
      </c>
      <c r="G316" s="3">
        <v>23</v>
      </c>
      <c r="H316" s="3">
        <v>0.17</v>
      </c>
    </row>
    <row r="317" spans="1:8" x14ac:dyDescent="0.2">
      <c r="A317" s="3">
        <v>314</v>
      </c>
      <c r="B317" s="3">
        <v>353750</v>
      </c>
      <c r="C317" s="3" t="s">
        <v>335</v>
      </c>
      <c r="D317" s="3" t="s">
        <v>60</v>
      </c>
      <c r="E317" s="30" t="s">
        <v>61</v>
      </c>
      <c r="F317" s="3">
        <v>353750</v>
      </c>
      <c r="G317" s="3">
        <v>17</v>
      </c>
      <c r="H317" s="3">
        <v>0.81</v>
      </c>
    </row>
    <row r="318" spans="1:8" x14ac:dyDescent="0.2">
      <c r="A318" s="3">
        <v>315</v>
      </c>
      <c r="B318" s="3">
        <v>347905</v>
      </c>
      <c r="C318" s="3" t="s">
        <v>336</v>
      </c>
      <c r="D318" s="3" t="s">
        <v>80</v>
      </c>
      <c r="E318" s="30" t="s">
        <v>61</v>
      </c>
      <c r="F318" s="3">
        <v>347905</v>
      </c>
      <c r="G318" s="3">
        <v>13</v>
      </c>
      <c r="H318" s="3">
        <v>0.54</v>
      </c>
    </row>
    <row r="319" spans="1:8" x14ac:dyDescent="0.2">
      <c r="A319" s="3">
        <v>316</v>
      </c>
      <c r="B319" s="3">
        <v>347931</v>
      </c>
      <c r="C319" s="3" t="s">
        <v>118</v>
      </c>
      <c r="D319" s="3" t="s">
        <v>80</v>
      </c>
      <c r="E319" s="30" t="s">
        <v>61</v>
      </c>
      <c r="F319" s="3">
        <v>347931</v>
      </c>
      <c r="G319" s="3">
        <v>14</v>
      </c>
      <c r="H319" s="3">
        <v>0.63</v>
      </c>
    </row>
    <row r="320" spans="1:8" x14ac:dyDescent="0.2">
      <c r="A320" s="3">
        <v>317</v>
      </c>
      <c r="B320" s="3">
        <v>347940</v>
      </c>
      <c r="C320" s="3" t="s">
        <v>337</v>
      </c>
      <c r="D320" s="3" t="s">
        <v>80</v>
      </c>
      <c r="E320" s="30" t="s">
        <v>61</v>
      </c>
      <c r="F320" s="3">
        <v>347940</v>
      </c>
      <c r="G320" s="3">
        <v>24</v>
      </c>
      <c r="H320" s="3">
        <v>0.18</v>
      </c>
    </row>
    <row r="321" spans="1:8" x14ac:dyDescent="0.2">
      <c r="A321" s="3">
        <v>318</v>
      </c>
      <c r="B321" s="3">
        <v>348167</v>
      </c>
      <c r="C321" s="3" t="s">
        <v>338</v>
      </c>
      <c r="D321" s="3" t="s">
        <v>74</v>
      </c>
      <c r="E321" s="30" t="s">
        <v>61</v>
      </c>
      <c r="F321" s="3">
        <v>348167</v>
      </c>
      <c r="G321" s="3">
        <v>8</v>
      </c>
      <c r="H321" s="3">
        <v>0.63</v>
      </c>
    </row>
    <row r="322" spans="1:8" x14ac:dyDescent="0.2">
      <c r="A322" s="3">
        <v>319</v>
      </c>
      <c r="B322" s="3">
        <v>348170</v>
      </c>
      <c r="C322" s="3" t="s">
        <v>339</v>
      </c>
      <c r="D322" s="3" t="s">
        <v>74</v>
      </c>
      <c r="E322" s="30" t="s">
        <v>61</v>
      </c>
      <c r="F322" s="3">
        <v>348170</v>
      </c>
      <c r="G322" s="3">
        <v>12</v>
      </c>
      <c r="H322" s="3">
        <v>0.46</v>
      </c>
    </row>
    <row r="323" spans="1:8" x14ac:dyDescent="0.2">
      <c r="A323" s="3">
        <v>320</v>
      </c>
      <c r="B323" s="3">
        <v>348212</v>
      </c>
      <c r="C323" s="3" t="s">
        <v>340</v>
      </c>
      <c r="D323" s="3" t="s">
        <v>151</v>
      </c>
      <c r="E323" s="30" t="s">
        <v>61</v>
      </c>
      <c r="F323" s="3">
        <v>348212</v>
      </c>
      <c r="G323" s="3">
        <v>23</v>
      </c>
      <c r="H323" s="3">
        <v>0.88</v>
      </c>
    </row>
    <row r="324" spans="1:8" x14ac:dyDescent="0.2">
      <c r="A324" s="3">
        <v>321</v>
      </c>
      <c r="B324" s="3">
        <v>348242</v>
      </c>
      <c r="C324" s="3" t="s">
        <v>341</v>
      </c>
      <c r="D324" s="3" t="s">
        <v>63</v>
      </c>
      <c r="E324" s="30" t="s">
        <v>61</v>
      </c>
      <c r="F324" s="3">
        <v>348242</v>
      </c>
      <c r="G324" s="3">
        <v>21</v>
      </c>
      <c r="H324" s="3">
        <v>0.55000000000000004</v>
      </c>
    </row>
    <row r="325" spans="1:8" x14ac:dyDescent="0.2">
      <c r="A325" s="3">
        <v>322</v>
      </c>
      <c r="B325" s="3">
        <v>348266</v>
      </c>
      <c r="C325" s="3" t="s">
        <v>342</v>
      </c>
      <c r="D325" s="3" t="s">
        <v>68</v>
      </c>
      <c r="E325" s="30" t="s">
        <v>61</v>
      </c>
      <c r="F325" s="3">
        <v>348266</v>
      </c>
      <c r="G325" s="3">
        <v>8</v>
      </c>
      <c r="H325" s="3">
        <v>0.48</v>
      </c>
    </row>
    <row r="326" spans="1:8" x14ac:dyDescent="0.2">
      <c r="A326" s="3">
        <v>323</v>
      </c>
      <c r="B326" s="3">
        <v>348764</v>
      </c>
      <c r="C326" s="3" t="s">
        <v>343</v>
      </c>
      <c r="D326" s="3" t="s">
        <v>60</v>
      </c>
      <c r="E326" s="30" t="s">
        <v>61</v>
      </c>
      <c r="F326" s="3">
        <v>348764</v>
      </c>
      <c r="G326" s="3">
        <v>15</v>
      </c>
      <c r="H326" s="3">
        <v>0.77</v>
      </c>
    </row>
    <row r="327" spans="1:8" x14ac:dyDescent="0.2">
      <c r="A327" s="3">
        <v>324</v>
      </c>
      <c r="B327" s="3">
        <v>348768</v>
      </c>
      <c r="C327" s="3" t="s">
        <v>343</v>
      </c>
      <c r="D327" s="3" t="s">
        <v>60</v>
      </c>
      <c r="E327" s="30" t="s">
        <v>61</v>
      </c>
      <c r="F327" s="3">
        <v>348768</v>
      </c>
      <c r="G327" s="3">
        <v>28</v>
      </c>
      <c r="H327" s="3">
        <v>0.41</v>
      </c>
    </row>
    <row r="328" spans="1:8" x14ac:dyDescent="0.2">
      <c r="A328" s="3">
        <v>325</v>
      </c>
      <c r="B328" s="3">
        <v>348873</v>
      </c>
      <c r="C328" s="3" t="s">
        <v>344</v>
      </c>
      <c r="D328" s="3" t="s">
        <v>60</v>
      </c>
      <c r="E328" s="30" t="s">
        <v>61</v>
      </c>
      <c r="F328" s="3">
        <v>348873</v>
      </c>
      <c r="G328" s="3">
        <v>16</v>
      </c>
      <c r="H328" s="3">
        <v>0.82</v>
      </c>
    </row>
    <row r="329" spans="1:8" x14ac:dyDescent="0.2">
      <c r="A329" s="3">
        <v>326</v>
      </c>
      <c r="B329" s="3">
        <v>348037</v>
      </c>
      <c r="C329" s="3" t="s">
        <v>345</v>
      </c>
      <c r="D329" s="3" t="s">
        <v>63</v>
      </c>
      <c r="E329" s="30" t="s">
        <v>61</v>
      </c>
      <c r="F329" s="3">
        <v>348037</v>
      </c>
      <c r="G329" s="3">
        <v>22</v>
      </c>
      <c r="H329" s="3">
        <v>0.68</v>
      </c>
    </row>
    <row r="330" spans="1:8" x14ac:dyDescent="0.2">
      <c r="A330" s="3">
        <v>327</v>
      </c>
      <c r="B330" s="3">
        <v>353560</v>
      </c>
      <c r="C330" s="3" t="s">
        <v>215</v>
      </c>
      <c r="D330" s="3" t="s">
        <v>76</v>
      </c>
      <c r="E330" s="30" t="s">
        <v>61</v>
      </c>
      <c r="F330" s="3">
        <v>353560</v>
      </c>
      <c r="G330" s="3">
        <v>27</v>
      </c>
      <c r="H330" s="3">
        <v>0.13</v>
      </c>
    </row>
    <row r="331" spans="1:8" x14ac:dyDescent="0.2">
      <c r="A331" s="3">
        <v>328</v>
      </c>
      <c r="B331" s="3">
        <v>348205</v>
      </c>
      <c r="C331" s="3" t="s">
        <v>346</v>
      </c>
      <c r="D331" s="3" t="s">
        <v>151</v>
      </c>
      <c r="E331" s="30" t="s">
        <v>61</v>
      </c>
      <c r="F331" s="3">
        <v>348205</v>
      </c>
      <c r="G331" s="3">
        <v>5</v>
      </c>
      <c r="H331" s="3">
        <v>0.7</v>
      </c>
    </row>
    <row r="332" spans="1:8" x14ac:dyDescent="0.2">
      <c r="A332" s="3">
        <v>329</v>
      </c>
      <c r="B332" s="3">
        <v>348868</v>
      </c>
      <c r="C332" s="3" t="s">
        <v>347</v>
      </c>
      <c r="D332" s="3" t="s">
        <v>60</v>
      </c>
      <c r="E332" s="30" t="s">
        <v>61</v>
      </c>
      <c r="F332" s="3">
        <v>348868</v>
      </c>
      <c r="G332" s="3">
        <v>27</v>
      </c>
      <c r="H332" s="3">
        <v>0.16</v>
      </c>
    </row>
    <row r="333" spans="1:8" x14ac:dyDescent="0.2">
      <c r="A333" s="3">
        <v>330</v>
      </c>
      <c r="B333" s="3">
        <v>347605</v>
      </c>
      <c r="C333" s="3" t="s">
        <v>226</v>
      </c>
      <c r="D333" s="3" t="s">
        <v>103</v>
      </c>
      <c r="E333" s="30" t="s">
        <v>61</v>
      </c>
      <c r="F333" s="3">
        <v>347605</v>
      </c>
      <c r="G333" s="3">
        <v>17</v>
      </c>
      <c r="H333" s="3">
        <v>0.78</v>
      </c>
    </row>
    <row r="334" spans="1:8" x14ac:dyDescent="0.2">
      <c r="A334" s="3">
        <v>331</v>
      </c>
      <c r="B334" s="3">
        <v>347638</v>
      </c>
      <c r="C334" s="3" t="s">
        <v>242</v>
      </c>
      <c r="D334" s="3" t="s">
        <v>103</v>
      </c>
      <c r="E334" s="30" t="s">
        <v>61</v>
      </c>
      <c r="F334" s="3">
        <v>347638</v>
      </c>
      <c r="G334" s="3">
        <v>14</v>
      </c>
      <c r="H334" s="3">
        <v>0.39</v>
      </c>
    </row>
    <row r="335" spans="1:8" x14ac:dyDescent="0.2">
      <c r="A335" s="3">
        <v>332</v>
      </c>
      <c r="B335" s="3">
        <v>347676</v>
      </c>
      <c r="C335" s="3" t="s">
        <v>348</v>
      </c>
      <c r="D335" s="3" t="s">
        <v>103</v>
      </c>
      <c r="E335" s="30" t="s">
        <v>61</v>
      </c>
      <c r="F335" s="3">
        <v>347676</v>
      </c>
      <c r="G335" s="3">
        <v>16</v>
      </c>
      <c r="H335" s="3">
        <v>0.63</v>
      </c>
    </row>
    <row r="336" spans="1:8" x14ac:dyDescent="0.2">
      <c r="A336" s="3">
        <v>333</v>
      </c>
      <c r="B336" s="3">
        <v>347687</v>
      </c>
      <c r="C336" s="3" t="s">
        <v>349</v>
      </c>
      <c r="D336" s="3" t="s">
        <v>89</v>
      </c>
      <c r="E336" s="30" t="s">
        <v>61</v>
      </c>
      <c r="F336" s="3">
        <v>347687</v>
      </c>
      <c r="G336" s="3">
        <v>29</v>
      </c>
      <c r="H336" s="3">
        <v>0.27</v>
      </c>
    </row>
    <row r="337" spans="1:8" x14ac:dyDescent="0.2">
      <c r="A337" s="3">
        <v>334</v>
      </c>
      <c r="B337" s="3">
        <v>347886</v>
      </c>
      <c r="C337" s="3" t="s">
        <v>350</v>
      </c>
      <c r="D337" s="3" t="s">
        <v>80</v>
      </c>
      <c r="E337" s="30" t="s">
        <v>61</v>
      </c>
      <c r="F337" s="3">
        <v>347886</v>
      </c>
      <c r="G337" s="3">
        <v>14</v>
      </c>
      <c r="H337" s="3">
        <v>0.76</v>
      </c>
    </row>
    <row r="338" spans="1:8" x14ac:dyDescent="0.2">
      <c r="A338" s="3">
        <v>335</v>
      </c>
      <c r="B338" s="3">
        <v>348389</v>
      </c>
      <c r="C338" s="3" t="s">
        <v>351</v>
      </c>
      <c r="D338" s="3" t="s">
        <v>80</v>
      </c>
      <c r="E338" s="30" t="s">
        <v>61</v>
      </c>
      <c r="F338" s="3">
        <v>348389</v>
      </c>
      <c r="G338" s="3">
        <v>24</v>
      </c>
      <c r="H338" s="3">
        <v>0.7</v>
      </c>
    </row>
    <row r="339" spans="1:8" x14ac:dyDescent="0.2">
      <c r="A339" s="3">
        <v>336</v>
      </c>
      <c r="B339" s="3">
        <v>348416</v>
      </c>
      <c r="C339" s="3" t="s">
        <v>277</v>
      </c>
      <c r="D339" s="3" t="s">
        <v>60</v>
      </c>
      <c r="E339" s="30" t="s">
        <v>61</v>
      </c>
      <c r="F339" s="3">
        <v>348416</v>
      </c>
      <c r="G339" s="3">
        <v>11</v>
      </c>
      <c r="H339" s="3">
        <v>0.31</v>
      </c>
    </row>
    <row r="340" spans="1:8" x14ac:dyDescent="0.2">
      <c r="A340" s="3">
        <v>337</v>
      </c>
      <c r="B340" s="3">
        <v>348386</v>
      </c>
      <c r="C340" s="3" t="s">
        <v>352</v>
      </c>
      <c r="D340" s="3" t="s">
        <v>60</v>
      </c>
      <c r="E340" s="30" t="s">
        <v>61</v>
      </c>
      <c r="F340" s="3">
        <v>348386</v>
      </c>
      <c r="G340" s="3">
        <v>30</v>
      </c>
      <c r="H340" s="3">
        <v>0.6</v>
      </c>
    </row>
    <row r="341" spans="1:8" x14ac:dyDescent="0.2">
      <c r="A341" s="3">
        <v>338</v>
      </c>
      <c r="B341" s="3">
        <v>348599</v>
      </c>
      <c r="C341" s="3" t="s">
        <v>353</v>
      </c>
      <c r="D341" s="3" t="s">
        <v>74</v>
      </c>
      <c r="E341" s="30" t="s">
        <v>61</v>
      </c>
      <c r="F341" s="3">
        <v>348599</v>
      </c>
      <c r="G341" s="3">
        <v>27</v>
      </c>
      <c r="H341" s="3">
        <v>0.75</v>
      </c>
    </row>
    <row r="342" spans="1:8" x14ac:dyDescent="0.2">
      <c r="A342" s="3">
        <v>339</v>
      </c>
      <c r="B342" s="3">
        <v>348468</v>
      </c>
      <c r="C342" s="3" t="s">
        <v>354</v>
      </c>
      <c r="D342" s="3" t="s">
        <v>65</v>
      </c>
      <c r="E342" s="30" t="s">
        <v>61</v>
      </c>
      <c r="F342" s="3">
        <v>348468</v>
      </c>
      <c r="G342" s="3">
        <v>26</v>
      </c>
      <c r="H342" s="3">
        <v>0.68</v>
      </c>
    </row>
    <row r="343" spans="1:8" x14ac:dyDescent="0.2">
      <c r="A343" s="3">
        <v>340</v>
      </c>
      <c r="B343" s="3">
        <v>348403</v>
      </c>
      <c r="C343" s="3" t="s">
        <v>355</v>
      </c>
      <c r="D343" s="3" t="s">
        <v>60</v>
      </c>
      <c r="E343" s="30" t="s">
        <v>61</v>
      </c>
      <c r="F343" s="3">
        <v>348403</v>
      </c>
      <c r="G343" s="3">
        <v>29</v>
      </c>
      <c r="H343" s="3">
        <v>0.42</v>
      </c>
    </row>
    <row r="344" spans="1:8" x14ac:dyDescent="0.2">
      <c r="A344" s="3">
        <v>341</v>
      </c>
      <c r="B344" s="3">
        <v>348412</v>
      </c>
      <c r="C344" s="3" t="s">
        <v>356</v>
      </c>
      <c r="D344" s="3" t="s">
        <v>60</v>
      </c>
      <c r="E344" s="30" t="s">
        <v>61</v>
      </c>
      <c r="F344" s="3">
        <v>348412</v>
      </c>
      <c r="G344" s="3">
        <v>30</v>
      </c>
      <c r="H344" s="3">
        <v>0.6</v>
      </c>
    </row>
    <row r="345" spans="1:8" x14ac:dyDescent="0.2">
      <c r="A345" s="3">
        <v>342</v>
      </c>
      <c r="B345" s="3">
        <v>348414</v>
      </c>
      <c r="C345" s="3" t="s">
        <v>357</v>
      </c>
      <c r="D345" s="3" t="s">
        <v>60</v>
      </c>
      <c r="E345" s="30" t="s">
        <v>61</v>
      </c>
      <c r="F345" s="3">
        <v>348414</v>
      </c>
      <c r="G345" s="3">
        <v>22</v>
      </c>
      <c r="H345" s="3">
        <v>0.73</v>
      </c>
    </row>
    <row r="346" spans="1:8" x14ac:dyDescent="0.2">
      <c r="A346" s="3">
        <v>343</v>
      </c>
      <c r="B346" s="3">
        <v>348436</v>
      </c>
      <c r="C346" s="3" t="s">
        <v>358</v>
      </c>
      <c r="D346" s="3" t="s">
        <v>60</v>
      </c>
      <c r="E346" s="30" t="s">
        <v>61</v>
      </c>
      <c r="F346" s="3">
        <v>348436</v>
      </c>
      <c r="G346" s="3">
        <v>10</v>
      </c>
      <c r="H346" s="3">
        <v>0.47</v>
      </c>
    </row>
    <row r="347" spans="1:8" x14ac:dyDescent="0.2">
      <c r="A347" s="3">
        <v>344</v>
      </c>
      <c r="B347" s="3">
        <v>348810</v>
      </c>
      <c r="C347" s="3" t="s">
        <v>328</v>
      </c>
      <c r="D347" s="3" t="s">
        <v>60</v>
      </c>
      <c r="E347" s="30" t="s">
        <v>61</v>
      </c>
      <c r="F347" s="3">
        <v>348810</v>
      </c>
      <c r="G347" s="3">
        <v>5</v>
      </c>
      <c r="H347" s="3">
        <v>0.21</v>
      </c>
    </row>
    <row r="348" spans="1:8" x14ac:dyDescent="0.2">
      <c r="A348" s="3">
        <v>345</v>
      </c>
      <c r="B348" s="3">
        <v>362711</v>
      </c>
      <c r="C348" s="3" t="s">
        <v>359</v>
      </c>
      <c r="D348" s="3" t="s">
        <v>60</v>
      </c>
      <c r="E348" s="30" t="s">
        <v>61</v>
      </c>
      <c r="F348" s="3">
        <v>362711</v>
      </c>
      <c r="G348" s="3">
        <v>15</v>
      </c>
      <c r="H348" s="3">
        <v>0.51</v>
      </c>
    </row>
    <row r="349" spans="1:8" x14ac:dyDescent="0.2">
      <c r="A349" s="3">
        <v>346</v>
      </c>
      <c r="B349" s="3">
        <v>347612</v>
      </c>
      <c r="C349" s="3" t="s">
        <v>360</v>
      </c>
      <c r="D349" s="3" t="s">
        <v>103</v>
      </c>
      <c r="E349" s="30" t="s">
        <v>61</v>
      </c>
      <c r="F349" s="3">
        <v>347612</v>
      </c>
      <c r="G349" s="3">
        <v>11</v>
      </c>
      <c r="H349" s="3">
        <v>0.53</v>
      </c>
    </row>
    <row r="350" spans="1:8" x14ac:dyDescent="0.2">
      <c r="A350" s="3">
        <v>347</v>
      </c>
      <c r="B350" s="3">
        <v>347683</v>
      </c>
      <c r="C350" s="3" t="s">
        <v>361</v>
      </c>
      <c r="D350" s="3" t="s">
        <v>89</v>
      </c>
      <c r="E350" s="30" t="s">
        <v>61</v>
      </c>
      <c r="F350" s="3">
        <v>347683</v>
      </c>
      <c r="G350" s="3">
        <v>27</v>
      </c>
      <c r="H350" s="3">
        <v>0.52</v>
      </c>
    </row>
    <row r="351" spans="1:8" x14ac:dyDescent="0.2">
      <c r="A351" s="3">
        <v>348</v>
      </c>
      <c r="B351" s="3">
        <v>347830</v>
      </c>
      <c r="C351" s="3" t="s">
        <v>210</v>
      </c>
      <c r="D351" s="3" t="s">
        <v>89</v>
      </c>
      <c r="E351" s="30" t="s">
        <v>61</v>
      </c>
      <c r="F351" s="3">
        <v>347830</v>
      </c>
      <c r="G351" s="3">
        <v>16</v>
      </c>
      <c r="H351" s="3">
        <v>0.38</v>
      </c>
    </row>
    <row r="352" spans="1:8" x14ac:dyDescent="0.2">
      <c r="A352" s="3">
        <v>349</v>
      </c>
      <c r="B352" s="3">
        <v>347876</v>
      </c>
      <c r="C352" s="3" t="s">
        <v>116</v>
      </c>
      <c r="D352" s="3" t="s">
        <v>76</v>
      </c>
      <c r="E352" s="30" t="s">
        <v>61</v>
      </c>
      <c r="F352" s="3">
        <v>347876</v>
      </c>
      <c r="G352" s="3">
        <v>14</v>
      </c>
      <c r="H352" s="3">
        <v>0.74</v>
      </c>
    </row>
    <row r="353" spans="1:8" x14ac:dyDescent="0.2">
      <c r="A353" s="3">
        <v>350</v>
      </c>
      <c r="B353" s="3">
        <v>347896</v>
      </c>
      <c r="C353" s="3" t="s">
        <v>323</v>
      </c>
      <c r="D353" s="3" t="s">
        <v>80</v>
      </c>
      <c r="E353" s="30" t="s">
        <v>61</v>
      </c>
      <c r="F353" s="3">
        <v>347896</v>
      </c>
      <c r="G353" s="3">
        <v>21</v>
      </c>
      <c r="H353" s="3">
        <v>0.7</v>
      </c>
    </row>
    <row r="354" spans="1:8" x14ac:dyDescent="0.2">
      <c r="A354" s="3">
        <v>351</v>
      </c>
      <c r="B354" s="3">
        <v>348000</v>
      </c>
      <c r="C354" s="3" t="s">
        <v>362</v>
      </c>
      <c r="D354" s="3" t="s">
        <v>70</v>
      </c>
      <c r="E354" s="30" t="s">
        <v>61</v>
      </c>
      <c r="F354" s="3">
        <v>348000</v>
      </c>
      <c r="G354" s="3">
        <v>8</v>
      </c>
      <c r="H354" s="3">
        <v>0.13</v>
      </c>
    </row>
    <row r="355" spans="1:8" x14ac:dyDescent="0.2">
      <c r="A355" s="3">
        <v>352</v>
      </c>
      <c r="B355" s="3">
        <v>348083</v>
      </c>
      <c r="C355" s="3" t="s">
        <v>363</v>
      </c>
      <c r="D355" s="3" t="s">
        <v>65</v>
      </c>
      <c r="E355" s="30" t="s">
        <v>61</v>
      </c>
      <c r="F355" s="3">
        <v>348083</v>
      </c>
      <c r="G355" s="3">
        <v>12</v>
      </c>
      <c r="H355" s="3">
        <v>0.13</v>
      </c>
    </row>
    <row r="356" spans="1:8" x14ac:dyDescent="0.2">
      <c r="A356" s="3">
        <v>353</v>
      </c>
      <c r="B356" s="3">
        <v>348301</v>
      </c>
      <c r="C356" s="3" t="s">
        <v>364</v>
      </c>
      <c r="D356" s="3" t="s">
        <v>82</v>
      </c>
      <c r="E356" s="30" t="s">
        <v>61</v>
      </c>
      <c r="F356" s="3">
        <v>348301</v>
      </c>
      <c r="G356" s="3">
        <v>5</v>
      </c>
      <c r="H356" s="3">
        <v>0.89</v>
      </c>
    </row>
    <row r="357" spans="1:8" x14ac:dyDescent="0.2">
      <c r="A357" s="3">
        <v>354</v>
      </c>
      <c r="B357" s="3">
        <v>348762</v>
      </c>
      <c r="C357" s="3" t="s">
        <v>365</v>
      </c>
      <c r="D357" s="3" t="s">
        <v>60</v>
      </c>
      <c r="E357" s="30" t="s">
        <v>61</v>
      </c>
      <c r="F357" s="3">
        <v>348762</v>
      </c>
      <c r="G357" s="3">
        <v>12</v>
      </c>
      <c r="H357" s="3">
        <v>0.9</v>
      </c>
    </row>
    <row r="358" spans="1:8" x14ac:dyDescent="0.2">
      <c r="A358" s="3">
        <v>355</v>
      </c>
      <c r="B358" s="3">
        <v>348766</v>
      </c>
      <c r="C358" s="3" t="s">
        <v>366</v>
      </c>
      <c r="D358" s="3" t="s">
        <v>60</v>
      </c>
      <c r="E358" s="30" t="s">
        <v>61</v>
      </c>
      <c r="F358" s="3">
        <v>348766</v>
      </c>
      <c r="G358" s="3">
        <v>10</v>
      </c>
      <c r="H358" s="3">
        <v>0.62</v>
      </c>
    </row>
    <row r="359" spans="1:8" x14ac:dyDescent="0.2">
      <c r="A359" s="3">
        <v>356</v>
      </c>
      <c r="B359" s="3">
        <v>348270</v>
      </c>
      <c r="C359" s="3" t="s">
        <v>318</v>
      </c>
      <c r="D359" s="3" t="s">
        <v>68</v>
      </c>
      <c r="E359" s="30" t="s">
        <v>61</v>
      </c>
      <c r="F359" s="3">
        <v>348270</v>
      </c>
      <c r="G359" s="3">
        <v>5</v>
      </c>
      <c r="H359" s="3">
        <v>0.42</v>
      </c>
    </row>
    <row r="360" spans="1:8" x14ac:dyDescent="0.2">
      <c r="A360" s="3">
        <v>357</v>
      </c>
      <c r="B360" s="3">
        <v>348271</v>
      </c>
      <c r="C360" s="3" t="s">
        <v>319</v>
      </c>
      <c r="D360" s="3" t="s">
        <v>68</v>
      </c>
      <c r="E360" s="30" t="s">
        <v>61</v>
      </c>
      <c r="F360" s="3">
        <v>348271</v>
      </c>
      <c r="G360" s="3">
        <v>14</v>
      </c>
      <c r="H360" s="3">
        <v>0.66</v>
      </c>
    </row>
    <row r="361" spans="1:8" x14ac:dyDescent="0.2">
      <c r="A361" s="3">
        <v>358</v>
      </c>
      <c r="B361" s="3">
        <v>348379</v>
      </c>
      <c r="C361" s="3" t="s">
        <v>367</v>
      </c>
      <c r="D361" s="3" t="s">
        <v>60</v>
      </c>
      <c r="E361" s="30" t="s">
        <v>61</v>
      </c>
      <c r="F361" s="3">
        <v>348379</v>
      </c>
      <c r="G361" s="3">
        <v>25</v>
      </c>
      <c r="H361" s="3">
        <v>0.41</v>
      </c>
    </row>
    <row r="362" spans="1:8" x14ac:dyDescent="0.2">
      <c r="A362" s="3">
        <v>359</v>
      </c>
      <c r="B362" s="3">
        <v>348593</v>
      </c>
      <c r="C362" s="3" t="s">
        <v>368</v>
      </c>
      <c r="D362" s="3" t="s">
        <v>74</v>
      </c>
      <c r="E362" s="30" t="s">
        <v>61</v>
      </c>
      <c r="F362" s="3">
        <v>348593</v>
      </c>
      <c r="G362" s="3">
        <v>13</v>
      </c>
      <c r="H362" s="3">
        <v>0.14000000000000001</v>
      </c>
    </row>
    <row r="363" spans="1:8" x14ac:dyDescent="0.2">
      <c r="A363" s="3">
        <v>360</v>
      </c>
      <c r="B363" s="3">
        <v>347827</v>
      </c>
      <c r="C363" s="3" t="s">
        <v>369</v>
      </c>
      <c r="D363" s="3" t="s">
        <v>89</v>
      </c>
      <c r="E363" s="30" t="s">
        <v>61</v>
      </c>
      <c r="F363" s="3">
        <v>347827</v>
      </c>
      <c r="G363" s="3">
        <v>11</v>
      </c>
      <c r="H363" s="3">
        <v>0.43</v>
      </c>
    </row>
    <row r="364" spans="1:8" x14ac:dyDescent="0.2">
      <c r="A364" s="3">
        <v>361</v>
      </c>
      <c r="B364" s="3">
        <v>347832</v>
      </c>
      <c r="C364" s="3" t="s">
        <v>210</v>
      </c>
      <c r="D364" s="3" t="s">
        <v>89</v>
      </c>
      <c r="E364" s="30" t="s">
        <v>61</v>
      </c>
      <c r="F364" s="3">
        <v>347832</v>
      </c>
      <c r="G364" s="3">
        <v>26</v>
      </c>
      <c r="H364" s="3">
        <v>0.63</v>
      </c>
    </row>
    <row r="365" spans="1:8" x14ac:dyDescent="0.2">
      <c r="A365" s="3">
        <v>362</v>
      </c>
      <c r="B365" s="3">
        <v>348041</v>
      </c>
      <c r="C365" s="3" t="s">
        <v>370</v>
      </c>
      <c r="D365" s="3" t="s">
        <v>63</v>
      </c>
      <c r="E365" s="30" t="s">
        <v>61</v>
      </c>
      <c r="F365" s="3">
        <v>348041</v>
      </c>
      <c r="G365" s="3">
        <v>20</v>
      </c>
      <c r="H365" s="3">
        <v>0.51</v>
      </c>
    </row>
    <row r="366" spans="1:8" x14ac:dyDescent="0.2">
      <c r="A366" s="3">
        <v>363</v>
      </c>
      <c r="B366" s="3">
        <v>348052</v>
      </c>
      <c r="C366" s="3" t="s">
        <v>371</v>
      </c>
      <c r="D366" s="3" t="s">
        <v>65</v>
      </c>
      <c r="E366" s="30" t="s">
        <v>61</v>
      </c>
      <c r="F366" s="3">
        <v>348052</v>
      </c>
      <c r="G366" s="3">
        <v>10</v>
      </c>
      <c r="H366" s="3">
        <v>0.44</v>
      </c>
    </row>
    <row r="367" spans="1:8" x14ac:dyDescent="0.2">
      <c r="A367" s="3">
        <v>364</v>
      </c>
      <c r="B367" s="3">
        <v>348055</v>
      </c>
      <c r="C367" s="3" t="s">
        <v>372</v>
      </c>
      <c r="D367" s="3" t="s">
        <v>65</v>
      </c>
      <c r="E367" s="30" t="s">
        <v>61</v>
      </c>
      <c r="F367" s="3">
        <v>348055</v>
      </c>
      <c r="G367" s="3">
        <v>28</v>
      </c>
      <c r="H367" s="3">
        <v>0.7</v>
      </c>
    </row>
    <row r="368" spans="1:8" x14ac:dyDescent="0.2">
      <c r="A368" s="3">
        <v>365</v>
      </c>
      <c r="B368" s="3">
        <v>348067</v>
      </c>
      <c r="C368" s="3" t="s">
        <v>254</v>
      </c>
      <c r="D368" s="3" t="s">
        <v>65</v>
      </c>
      <c r="E368" s="30" t="s">
        <v>61</v>
      </c>
      <c r="F368" s="3">
        <v>348067</v>
      </c>
      <c r="G368" s="3">
        <v>24</v>
      </c>
      <c r="H368" s="3">
        <v>0.75</v>
      </c>
    </row>
    <row r="369" spans="1:8" x14ac:dyDescent="0.2">
      <c r="A369" s="3">
        <v>366</v>
      </c>
      <c r="B369" s="3">
        <v>348087</v>
      </c>
      <c r="C369" s="3" t="s">
        <v>373</v>
      </c>
      <c r="D369" s="3" t="s">
        <v>65</v>
      </c>
      <c r="E369" s="30" t="s">
        <v>61</v>
      </c>
      <c r="F369" s="3">
        <v>348087</v>
      </c>
      <c r="G369" s="3">
        <v>15</v>
      </c>
      <c r="H369" s="3">
        <v>0.65</v>
      </c>
    </row>
    <row r="370" spans="1:8" x14ac:dyDescent="0.2">
      <c r="A370" s="3">
        <v>367</v>
      </c>
      <c r="B370" s="3">
        <v>348117</v>
      </c>
      <c r="C370" s="3" t="s">
        <v>222</v>
      </c>
      <c r="D370" s="3" t="s">
        <v>68</v>
      </c>
      <c r="E370" s="30" t="s">
        <v>61</v>
      </c>
      <c r="F370" s="3">
        <v>348117</v>
      </c>
      <c r="G370" s="3">
        <v>20</v>
      </c>
      <c r="H370" s="3">
        <v>0.42</v>
      </c>
    </row>
    <row r="371" spans="1:8" x14ac:dyDescent="0.2">
      <c r="A371" s="3">
        <v>368</v>
      </c>
      <c r="B371" s="3">
        <v>348139</v>
      </c>
      <c r="C371" s="3" t="s">
        <v>305</v>
      </c>
      <c r="D371" s="3" t="s">
        <v>70</v>
      </c>
      <c r="E371" s="30" t="s">
        <v>61</v>
      </c>
      <c r="F371" s="3">
        <v>348139</v>
      </c>
      <c r="G371" s="3">
        <v>9</v>
      </c>
      <c r="H371" s="3">
        <v>0.69</v>
      </c>
    </row>
    <row r="372" spans="1:8" x14ac:dyDescent="0.2">
      <c r="A372" s="3">
        <v>369</v>
      </c>
      <c r="B372" s="3">
        <v>348143</v>
      </c>
      <c r="C372" s="3" t="s">
        <v>128</v>
      </c>
      <c r="D372" s="3" t="s">
        <v>70</v>
      </c>
      <c r="E372" s="30" t="s">
        <v>61</v>
      </c>
      <c r="F372" s="3">
        <v>348143</v>
      </c>
      <c r="G372" s="3">
        <v>13</v>
      </c>
      <c r="H372" s="3">
        <v>0.37</v>
      </c>
    </row>
    <row r="373" spans="1:8" x14ac:dyDescent="0.2">
      <c r="A373" s="3">
        <v>370</v>
      </c>
      <c r="B373" s="3">
        <v>348147</v>
      </c>
      <c r="C373" s="3" t="s">
        <v>307</v>
      </c>
      <c r="D373" s="3" t="s">
        <v>63</v>
      </c>
      <c r="E373" s="30" t="s">
        <v>61</v>
      </c>
      <c r="F373" s="3">
        <v>348147</v>
      </c>
      <c r="G373" s="3">
        <v>30</v>
      </c>
      <c r="H373" s="3">
        <v>0.22</v>
      </c>
    </row>
    <row r="374" spans="1:8" x14ac:dyDescent="0.2">
      <c r="A374" s="3">
        <v>371</v>
      </c>
      <c r="B374" s="3">
        <v>348230</v>
      </c>
      <c r="C374" s="3" t="s">
        <v>374</v>
      </c>
      <c r="D374" s="3" t="s">
        <v>151</v>
      </c>
      <c r="E374" s="30" t="s">
        <v>61</v>
      </c>
      <c r="F374" s="3">
        <v>348230</v>
      </c>
      <c r="G374" s="3">
        <v>21</v>
      </c>
      <c r="H374" s="3">
        <v>0.87</v>
      </c>
    </row>
    <row r="375" spans="1:8" x14ac:dyDescent="0.2">
      <c r="A375" s="3">
        <v>372</v>
      </c>
      <c r="B375" s="3">
        <v>348235</v>
      </c>
      <c r="C375" s="3" t="s">
        <v>375</v>
      </c>
      <c r="D375" s="3" t="s">
        <v>68</v>
      </c>
      <c r="E375" s="30" t="s">
        <v>61</v>
      </c>
      <c r="F375" s="3">
        <v>348235</v>
      </c>
      <c r="G375" s="3">
        <v>8</v>
      </c>
      <c r="H375" s="3">
        <v>0.8</v>
      </c>
    </row>
    <row r="376" spans="1:8" x14ac:dyDescent="0.2">
      <c r="A376" s="3">
        <v>373</v>
      </c>
      <c r="B376" s="3">
        <v>348238</v>
      </c>
      <c r="C376" s="3" t="s">
        <v>376</v>
      </c>
      <c r="D376" s="3" t="s">
        <v>68</v>
      </c>
      <c r="E376" s="30" t="s">
        <v>61</v>
      </c>
      <c r="F376" s="3">
        <v>348238</v>
      </c>
      <c r="G376" s="3">
        <v>18</v>
      </c>
      <c r="H376" s="3">
        <v>0.62</v>
      </c>
    </row>
    <row r="377" spans="1:8" x14ac:dyDescent="0.2">
      <c r="A377" s="3">
        <v>374</v>
      </c>
      <c r="B377" s="3">
        <v>348245</v>
      </c>
      <c r="C377" s="3" t="s">
        <v>375</v>
      </c>
      <c r="D377" s="3" t="s">
        <v>68</v>
      </c>
      <c r="E377" s="30" t="s">
        <v>61</v>
      </c>
      <c r="F377" s="3">
        <v>348245</v>
      </c>
      <c r="G377" s="3">
        <v>18</v>
      </c>
      <c r="H377" s="3">
        <v>0.12</v>
      </c>
    </row>
    <row r="378" spans="1:8" x14ac:dyDescent="0.2">
      <c r="A378" s="3">
        <v>375</v>
      </c>
      <c r="B378" s="3">
        <v>348257</v>
      </c>
      <c r="C378" s="3" t="s">
        <v>377</v>
      </c>
      <c r="D378" s="3" t="s">
        <v>68</v>
      </c>
      <c r="E378" s="30" t="s">
        <v>61</v>
      </c>
      <c r="F378" s="3">
        <v>348257</v>
      </c>
      <c r="G378" s="3">
        <v>13</v>
      </c>
      <c r="H378" s="3">
        <v>0.83</v>
      </c>
    </row>
    <row r="379" spans="1:8" x14ac:dyDescent="0.2">
      <c r="A379" s="3">
        <v>376</v>
      </c>
      <c r="B379" s="3">
        <v>348292</v>
      </c>
      <c r="C379" s="3" t="s">
        <v>378</v>
      </c>
      <c r="D379" s="3" t="s">
        <v>82</v>
      </c>
      <c r="E379" s="30" t="s">
        <v>61</v>
      </c>
      <c r="F379" s="3">
        <v>348292</v>
      </c>
      <c r="G379" s="3">
        <v>24</v>
      </c>
      <c r="H379" s="3">
        <v>0.28000000000000003</v>
      </c>
    </row>
    <row r="380" spans="1:8" x14ac:dyDescent="0.2">
      <c r="A380" s="3">
        <v>377</v>
      </c>
      <c r="B380" s="3">
        <v>348462</v>
      </c>
      <c r="C380" s="3" t="s">
        <v>379</v>
      </c>
      <c r="D380" s="3" t="s">
        <v>65</v>
      </c>
      <c r="E380" s="30" t="s">
        <v>61</v>
      </c>
      <c r="F380" s="3">
        <v>348462</v>
      </c>
      <c r="G380" s="3">
        <v>18</v>
      </c>
      <c r="H380" s="3">
        <v>0.38</v>
      </c>
    </row>
    <row r="381" spans="1:8" x14ac:dyDescent="0.2">
      <c r="A381" s="3">
        <v>378</v>
      </c>
      <c r="B381" s="3">
        <v>348470</v>
      </c>
      <c r="C381" s="3" t="s">
        <v>380</v>
      </c>
      <c r="D381" s="3" t="s">
        <v>65</v>
      </c>
      <c r="E381" s="30" t="s">
        <v>61</v>
      </c>
      <c r="F381" s="3">
        <v>348470</v>
      </c>
      <c r="G381" s="3">
        <v>26</v>
      </c>
      <c r="H381" s="3">
        <v>0.57999999999999996</v>
      </c>
    </row>
    <row r="382" spans="1:8" x14ac:dyDescent="0.2">
      <c r="A382" s="3">
        <v>379</v>
      </c>
      <c r="B382" s="3">
        <v>348611</v>
      </c>
      <c r="C382" s="3" t="s">
        <v>381</v>
      </c>
      <c r="D382" s="3" t="s">
        <v>76</v>
      </c>
      <c r="E382" s="30" t="s">
        <v>61</v>
      </c>
      <c r="F382" s="3">
        <v>348611</v>
      </c>
      <c r="G382" s="3">
        <v>8</v>
      </c>
      <c r="H382" s="3">
        <v>0.5</v>
      </c>
    </row>
    <row r="383" spans="1:8" x14ac:dyDescent="0.2">
      <c r="A383" s="3">
        <v>380</v>
      </c>
      <c r="B383" s="3">
        <v>348208</v>
      </c>
      <c r="C383" s="3" t="s">
        <v>382</v>
      </c>
      <c r="D383" s="3" t="s">
        <v>151</v>
      </c>
      <c r="E383" s="30" t="s">
        <v>61</v>
      </c>
      <c r="F383" s="3">
        <v>348208</v>
      </c>
      <c r="G383" s="3">
        <v>16</v>
      </c>
      <c r="H383" s="3">
        <v>0.21</v>
      </c>
    </row>
    <row r="384" spans="1:8" x14ac:dyDescent="0.2">
      <c r="A384" s="3">
        <v>381</v>
      </c>
      <c r="B384" s="3">
        <v>348496</v>
      </c>
      <c r="C384" s="3" t="s">
        <v>383</v>
      </c>
      <c r="D384" s="3" t="s">
        <v>103</v>
      </c>
      <c r="E384" s="30" t="s">
        <v>61</v>
      </c>
      <c r="F384" s="3">
        <v>348496</v>
      </c>
      <c r="G384" s="3">
        <v>26</v>
      </c>
      <c r="H384" s="3">
        <v>0.35</v>
      </c>
    </row>
    <row r="385" spans="1:8" x14ac:dyDescent="0.2">
      <c r="A385" s="3">
        <v>382</v>
      </c>
      <c r="B385" s="3">
        <v>348008</v>
      </c>
      <c r="C385" s="3" t="s">
        <v>75</v>
      </c>
      <c r="D385" s="3" t="s">
        <v>76</v>
      </c>
      <c r="E385" s="30" t="s">
        <v>61</v>
      </c>
      <c r="F385" s="3">
        <v>348008</v>
      </c>
      <c r="G385" s="3">
        <v>12</v>
      </c>
      <c r="H385" s="3">
        <v>0.59</v>
      </c>
    </row>
    <row r="386" spans="1:8" x14ac:dyDescent="0.2">
      <c r="A386" s="3">
        <v>383</v>
      </c>
      <c r="B386" s="3">
        <v>348011</v>
      </c>
      <c r="C386" s="3" t="s">
        <v>84</v>
      </c>
      <c r="D386" s="3" t="s">
        <v>76</v>
      </c>
      <c r="E386" s="30" t="s">
        <v>61</v>
      </c>
      <c r="F386" s="3">
        <v>348011</v>
      </c>
      <c r="G386" s="3">
        <v>23</v>
      </c>
      <c r="H386" s="3">
        <v>0.24</v>
      </c>
    </row>
    <row r="387" spans="1:8" x14ac:dyDescent="0.2">
      <c r="A387" s="3">
        <v>384</v>
      </c>
      <c r="B387" s="3">
        <v>348131</v>
      </c>
      <c r="C387" s="3" t="s">
        <v>384</v>
      </c>
      <c r="D387" s="3" t="s">
        <v>151</v>
      </c>
      <c r="E387" s="30" t="s">
        <v>61</v>
      </c>
      <c r="F387" s="3">
        <v>348131</v>
      </c>
      <c r="G387" s="3">
        <v>11</v>
      </c>
      <c r="H387" s="3">
        <v>0.86</v>
      </c>
    </row>
    <row r="388" spans="1:8" x14ac:dyDescent="0.2">
      <c r="A388" s="3">
        <v>385</v>
      </c>
      <c r="B388" s="3">
        <v>348281</v>
      </c>
      <c r="C388" s="3" t="s">
        <v>296</v>
      </c>
      <c r="D388" s="3" t="s">
        <v>63</v>
      </c>
      <c r="E388" s="30" t="s">
        <v>61</v>
      </c>
      <c r="F388" s="3">
        <v>348281</v>
      </c>
      <c r="G388" s="3">
        <v>9</v>
      </c>
      <c r="H388" s="3">
        <v>0.22</v>
      </c>
    </row>
    <row r="389" spans="1:8" x14ac:dyDescent="0.2">
      <c r="A389" s="3">
        <v>386</v>
      </c>
      <c r="B389" s="3">
        <v>348372</v>
      </c>
      <c r="C389" s="3" t="s">
        <v>385</v>
      </c>
      <c r="D389" s="3" t="s">
        <v>60</v>
      </c>
      <c r="E389" s="30" t="s">
        <v>61</v>
      </c>
      <c r="F389" s="3">
        <v>348372</v>
      </c>
      <c r="G389" s="3">
        <v>5</v>
      </c>
      <c r="H389" s="3">
        <v>0.59</v>
      </c>
    </row>
    <row r="390" spans="1:8" x14ac:dyDescent="0.2">
      <c r="A390" s="3">
        <v>387</v>
      </c>
      <c r="B390" s="3">
        <v>347745</v>
      </c>
      <c r="C390" s="3" t="s">
        <v>386</v>
      </c>
      <c r="D390" s="3" t="s">
        <v>103</v>
      </c>
      <c r="E390" s="30" t="s">
        <v>61</v>
      </c>
      <c r="F390" s="3">
        <v>347745</v>
      </c>
      <c r="G390" s="3">
        <v>9</v>
      </c>
      <c r="H390" s="3">
        <v>0.56999999999999995</v>
      </c>
    </row>
    <row r="391" spans="1:8" x14ac:dyDescent="0.2">
      <c r="A391" s="3">
        <v>388</v>
      </c>
      <c r="B391" s="3">
        <v>348761</v>
      </c>
      <c r="C391" s="3" t="s">
        <v>387</v>
      </c>
      <c r="D391" s="3" t="s">
        <v>60</v>
      </c>
      <c r="E391" s="30" t="s">
        <v>61</v>
      </c>
      <c r="F391" s="3">
        <v>348761</v>
      </c>
      <c r="G391" s="3">
        <v>15</v>
      </c>
      <c r="H391" s="3">
        <v>0.75</v>
      </c>
    </row>
    <row r="392" spans="1:8" x14ac:dyDescent="0.2">
      <c r="A392" s="3">
        <v>389</v>
      </c>
      <c r="B392" s="3">
        <v>348765</v>
      </c>
      <c r="C392" s="3" t="s">
        <v>388</v>
      </c>
      <c r="D392" s="3" t="s">
        <v>60</v>
      </c>
      <c r="E392" s="30" t="s">
        <v>61</v>
      </c>
      <c r="F392" s="3">
        <v>348765</v>
      </c>
      <c r="G392" s="3">
        <v>15</v>
      </c>
      <c r="H392" s="3">
        <v>0.32</v>
      </c>
    </row>
    <row r="393" spans="1:8" x14ac:dyDescent="0.2">
      <c r="A393" s="3">
        <v>390</v>
      </c>
      <c r="B393" s="3">
        <v>348145</v>
      </c>
      <c r="C393" s="3" t="s">
        <v>389</v>
      </c>
      <c r="D393" s="3" t="s">
        <v>63</v>
      </c>
      <c r="E393" s="30" t="s">
        <v>61</v>
      </c>
      <c r="F393" s="3">
        <v>348145</v>
      </c>
      <c r="G393" s="3">
        <v>14</v>
      </c>
      <c r="H393" s="3">
        <v>0.56000000000000005</v>
      </c>
    </row>
    <row r="394" spans="1:8" x14ac:dyDescent="0.2">
      <c r="A394" s="3">
        <v>391</v>
      </c>
      <c r="B394" s="3">
        <v>348146</v>
      </c>
      <c r="C394" s="3" t="s">
        <v>390</v>
      </c>
      <c r="D394" s="3" t="s">
        <v>63</v>
      </c>
      <c r="E394" s="30" t="s">
        <v>61</v>
      </c>
      <c r="F394" s="3">
        <v>348146</v>
      </c>
      <c r="G394" s="3">
        <v>24</v>
      </c>
      <c r="H394" s="3">
        <v>0.64</v>
      </c>
    </row>
    <row r="395" spans="1:8" x14ac:dyDescent="0.2">
      <c r="A395" s="3">
        <v>392</v>
      </c>
      <c r="B395" s="3">
        <v>348127</v>
      </c>
      <c r="C395" s="3" t="s">
        <v>391</v>
      </c>
      <c r="D395" s="3" t="s">
        <v>70</v>
      </c>
      <c r="E395" s="30" t="s">
        <v>61</v>
      </c>
      <c r="F395" s="3">
        <v>348127</v>
      </c>
      <c r="G395" s="3">
        <v>15</v>
      </c>
      <c r="H395" s="3">
        <v>0.44</v>
      </c>
    </row>
    <row r="396" spans="1:8" x14ac:dyDescent="0.2">
      <c r="A396" s="3">
        <v>393</v>
      </c>
      <c r="B396" s="3">
        <v>348512</v>
      </c>
      <c r="C396" s="3" t="s">
        <v>392</v>
      </c>
      <c r="D396" s="3" t="s">
        <v>103</v>
      </c>
      <c r="E396" s="30" t="s">
        <v>61</v>
      </c>
      <c r="F396" s="3">
        <v>348512</v>
      </c>
      <c r="G396" s="3">
        <v>5</v>
      </c>
      <c r="H396" s="3">
        <v>0.28999999999999998</v>
      </c>
    </row>
    <row r="397" spans="1:8" x14ac:dyDescent="0.2">
      <c r="A397" s="3">
        <v>394</v>
      </c>
      <c r="B397" s="3">
        <v>348513</v>
      </c>
      <c r="C397" s="3" t="s">
        <v>393</v>
      </c>
      <c r="D397" s="3" t="s">
        <v>103</v>
      </c>
      <c r="E397" s="30" t="s">
        <v>61</v>
      </c>
      <c r="F397" s="3">
        <v>348513</v>
      </c>
      <c r="G397" s="3">
        <v>13</v>
      </c>
      <c r="H397" s="3">
        <v>0.54</v>
      </c>
    </row>
    <row r="398" spans="1:8" x14ac:dyDescent="0.2">
      <c r="A398" s="3">
        <v>395</v>
      </c>
      <c r="B398" s="3">
        <v>348297</v>
      </c>
      <c r="C398" s="3" t="s">
        <v>113</v>
      </c>
      <c r="D398" s="3" t="s">
        <v>82</v>
      </c>
      <c r="E398" s="30" t="s">
        <v>61</v>
      </c>
      <c r="F398" s="3">
        <v>348297</v>
      </c>
      <c r="G398" s="3">
        <v>18</v>
      </c>
      <c r="H398" s="3">
        <v>0.28999999999999998</v>
      </c>
    </row>
    <row r="399" spans="1:8" x14ac:dyDescent="0.2">
      <c r="A399" s="3">
        <v>396</v>
      </c>
      <c r="B399" s="3">
        <v>348305</v>
      </c>
      <c r="C399" s="3" t="s">
        <v>394</v>
      </c>
      <c r="D399" s="3" t="s">
        <v>82</v>
      </c>
      <c r="E399" s="30" t="s">
        <v>61</v>
      </c>
      <c r="F399" s="3">
        <v>348305</v>
      </c>
      <c r="G399" s="3">
        <v>22</v>
      </c>
      <c r="H399" s="3">
        <v>0.27</v>
      </c>
    </row>
    <row r="400" spans="1:8" x14ac:dyDescent="0.2">
      <c r="A400" s="3">
        <v>397</v>
      </c>
      <c r="B400" s="3">
        <v>348339</v>
      </c>
      <c r="C400" s="3" t="s">
        <v>395</v>
      </c>
      <c r="D400" s="3" t="s">
        <v>151</v>
      </c>
      <c r="E400" s="30" t="s">
        <v>61</v>
      </c>
      <c r="F400" s="3">
        <v>348339</v>
      </c>
      <c r="G400" s="3">
        <v>30</v>
      </c>
      <c r="H400" s="3">
        <v>0.42</v>
      </c>
    </row>
    <row r="401" spans="1:8" x14ac:dyDescent="0.2">
      <c r="A401" s="3">
        <v>398</v>
      </c>
      <c r="B401" s="3">
        <v>348773</v>
      </c>
      <c r="C401" s="3" t="s">
        <v>396</v>
      </c>
      <c r="D401" s="3" t="s">
        <v>60</v>
      </c>
      <c r="E401" s="30" t="s">
        <v>61</v>
      </c>
      <c r="F401" s="3">
        <v>348773</v>
      </c>
      <c r="G401" s="3">
        <v>7</v>
      </c>
      <c r="H401" s="3">
        <v>0.43</v>
      </c>
    </row>
    <row r="402" spans="1:8" x14ac:dyDescent="0.2">
      <c r="A402" s="3">
        <v>399</v>
      </c>
      <c r="B402" s="3">
        <v>348832</v>
      </c>
      <c r="C402" s="3" t="s">
        <v>397</v>
      </c>
      <c r="D402" s="3" t="s">
        <v>60</v>
      </c>
      <c r="E402" s="30" t="s">
        <v>61</v>
      </c>
      <c r="F402" s="3">
        <v>348832</v>
      </c>
      <c r="G402" s="3">
        <v>5</v>
      </c>
      <c r="H402" s="3">
        <v>0.79</v>
      </c>
    </row>
    <row r="403" spans="1:8" x14ac:dyDescent="0.2">
      <c r="A403" s="3">
        <v>400</v>
      </c>
      <c r="B403" s="3">
        <v>347916</v>
      </c>
      <c r="C403" s="3" t="s">
        <v>398</v>
      </c>
      <c r="D403" s="3" t="s">
        <v>80</v>
      </c>
      <c r="E403" s="30" t="s">
        <v>61</v>
      </c>
      <c r="F403" s="3">
        <v>347916</v>
      </c>
      <c r="G403" s="3">
        <v>28</v>
      </c>
      <c r="H403" s="3">
        <v>0.13</v>
      </c>
    </row>
    <row r="404" spans="1:8" x14ac:dyDescent="0.2">
      <c r="A404" s="3">
        <v>401</v>
      </c>
      <c r="B404" s="3">
        <v>348564</v>
      </c>
      <c r="C404" s="3" t="s">
        <v>399</v>
      </c>
      <c r="D404" s="3" t="s">
        <v>103</v>
      </c>
      <c r="E404" s="30" t="s">
        <v>61</v>
      </c>
      <c r="F404" s="3">
        <v>348564</v>
      </c>
      <c r="G404" s="3">
        <v>29</v>
      </c>
      <c r="H404" s="3">
        <v>0.8</v>
      </c>
    </row>
    <row r="405" spans="1:8" x14ac:dyDescent="0.2">
      <c r="A405" s="3">
        <v>402</v>
      </c>
      <c r="B405" s="3">
        <v>348565</v>
      </c>
      <c r="C405" s="3" t="s">
        <v>400</v>
      </c>
      <c r="D405" s="3" t="s">
        <v>103</v>
      </c>
      <c r="E405" s="30" t="s">
        <v>61</v>
      </c>
      <c r="F405" s="3">
        <v>348565</v>
      </c>
      <c r="G405" s="3">
        <v>28</v>
      </c>
      <c r="H405" s="3">
        <v>0.19</v>
      </c>
    </row>
    <row r="406" spans="1:8" x14ac:dyDescent="0.2">
      <c r="A406" s="3">
        <v>403</v>
      </c>
      <c r="B406" s="3">
        <v>348586</v>
      </c>
      <c r="C406" s="3" t="s">
        <v>401</v>
      </c>
      <c r="D406" s="3" t="s">
        <v>103</v>
      </c>
      <c r="E406" s="30" t="s">
        <v>61</v>
      </c>
      <c r="F406" s="3">
        <v>348586</v>
      </c>
      <c r="G406" s="3">
        <v>17</v>
      </c>
      <c r="H406" s="3">
        <v>0.2</v>
      </c>
    </row>
    <row r="407" spans="1:8" x14ac:dyDescent="0.2">
      <c r="A407" s="3">
        <v>404</v>
      </c>
      <c r="B407" s="3">
        <v>348298</v>
      </c>
      <c r="C407" s="3" t="s">
        <v>113</v>
      </c>
      <c r="D407" s="3" t="s">
        <v>82</v>
      </c>
      <c r="E407" s="30" t="s">
        <v>61</v>
      </c>
      <c r="F407" s="3">
        <v>348298</v>
      </c>
      <c r="G407" s="3">
        <v>13</v>
      </c>
      <c r="H407" s="3">
        <v>0.61</v>
      </c>
    </row>
    <row r="408" spans="1:8" x14ac:dyDescent="0.2">
      <c r="A408" s="3">
        <v>405</v>
      </c>
      <c r="B408" s="3">
        <v>348419</v>
      </c>
      <c r="C408" s="3" t="s">
        <v>402</v>
      </c>
      <c r="D408" s="3" t="s">
        <v>60</v>
      </c>
      <c r="E408" s="30" t="s">
        <v>61</v>
      </c>
      <c r="F408" s="3">
        <v>348419</v>
      </c>
      <c r="G408" s="3">
        <v>14</v>
      </c>
      <c r="H408" s="3">
        <v>0.51</v>
      </c>
    </row>
    <row r="409" spans="1:8" x14ac:dyDescent="0.2">
      <c r="A409" s="3">
        <v>406</v>
      </c>
      <c r="B409" s="3">
        <v>348280</v>
      </c>
      <c r="C409" s="3" t="s">
        <v>185</v>
      </c>
      <c r="D409" s="3" t="s">
        <v>63</v>
      </c>
      <c r="E409" s="30" t="s">
        <v>61</v>
      </c>
      <c r="F409" s="3">
        <v>348280</v>
      </c>
      <c r="G409" s="3">
        <v>26</v>
      </c>
      <c r="H409" s="3">
        <v>0.35</v>
      </c>
    </row>
    <row r="410" spans="1:8" x14ac:dyDescent="0.2">
      <c r="A410" s="3">
        <v>407</v>
      </c>
      <c r="B410" s="3">
        <v>348579</v>
      </c>
      <c r="C410" s="3" t="s">
        <v>403</v>
      </c>
      <c r="D410" s="3" t="s">
        <v>103</v>
      </c>
      <c r="E410" s="30" t="s">
        <v>61</v>
      </c>
      <c r="F410" s="3">
        <v>348579</v>
      </c>
      <c r="G410" s="3">
        <v>27</v>
      </c>
      <c r="H410" s="3">
        <v>0.22</v>
      </c>
    </row>
    <row r="411" spans="1:8" x14ac:dyDescent="0.2">
      <c r="A411" s="3">
        <v>408</v>
      </c>
      <c r="B411" s="3">
        <v>348584</v>
      </c>
      <c r="C411" s="3" t="s">
        <v>404</v>
      </c>
      <c r="D411" s="3" t="s">
        <v>103</v>
      </c>
      <c r="E411" s="30" t="s">
        <v>61</v>
      </c>
      <c r="F411" s="3">
        <v>348584</v>
      </c>
      <c r="G411" s="3">
        <v>11</v>
      </c>
      <c r="H411" s="3">
        <v>0.82</v>
      </c>
    </row>
    <row r="412" spans="1:8" x14ac:dyDescent="0.2">
      <c r="A412" s="3">
        <v>409</v>
      </c>
      <c r="B412" s="3">
        <v>362701</v>
      </c>
      <c r="C412" s="3" t="s">
        <v>405</v>
      </c>
      <c r="D412" s="3" t="s">
        <v>65</v>
      </c>
      <c r="E412" s="30" t="s">
        <v>61</v>
      </c>
      <c r="F412" s="3">
        <v>362701</v>
      </c>
      <c r="G412" s="3">
        <v>5</v>
      </c>
      <c r="H412" s="3">
        <v>0.11</v>
      </c>
    </row>
    <row r="413" spans="1:8" x14ac:dyDescent="0.2">
      <c r="A413" s="3">
        <v>410</v>
      </c>
      <c r="B413" s="3">
        <v>348524</v>
      </c>
      <c r="C413" s="3" t="s">
        <v>105</v>
      </c>
      <c r="D413" s="3" t="s">
        <v>103</v>
      </c>
      <c r="E413" s="30" t="s">
        <v>61</v>
      </c>
      <c r="F413" s="3">
        <v>348524</v>
      </c>
      <c r="G413" s="3">
        <v>6</v>
      </c>
      <c r="H413" s="3">
        <v>0.59</v>
      </c>
    </row>
    <row r="414" spans="1:8" x14ac:dyDescent="0.2">
      <c r="A414" s="3">
        <v>411</v>
      </c>
      <c r="B414" s="3">
        <v>348525</v>
      </c>
      <c r="C414" s="3" t="s">
        <v>107</v>
      </c>
      <c r="D414" s="3" t="s">
        <v>103</v>
      </c>
      <c r="E414" s="30" t="s">
        <v>61</v>
      </c>
      <c r="F414" s="3">
        <v>348525</v>
      </c>
      <c r="G414" s="3">
        <v>9</v>
      </c>
      <c r="H414" s="3">
        <v>0.36</v>
      </c>
    </row>
    <row r="415" spans="1:8" x14ac:dyDescent="0.2">
      <c r="A415" s="3">
        <v>412</v>
      </c>
      <c r="B415" s="3">
        <v>348631</v>
      </c>
      <c r="C415" s="3" t="s">
        <v>193</v>
      </c>
      <c r="D415" s="3" t="s">
        <v>103</v>
      </c>
      <c r="E415" s="30" t="s">
        <v>61</v>
      </c>
      <c r="F415" s="3">
        <v>348631</v>
      </c>
      <c r="G415" s="3">
        <v>21</v>
      </c>
      <c r="H415" s="3">
        <v>0.63</v>
      </c>
    </row>
    <row r="416" spans="1:8" x14ac:dyDescent="0.2">
      <c r="A416" s="3">
        <v>413</v>
      </c>
      <c r="B416" s="3">
        <v>348632</v>
      </c>
      <c r="C416" s="3" t="s">
        <v>194</v>
      </c>
      <c r="D416" s="3" t="s">
        <v>103</v>
      </c>
      <c r="E416" s="30" t="s">
        <v>61</v>
      </c>
      <c r="F416" s="3">
        <v>348632</v>
      </c>
      <c r="G416" s="3">
        <v>20</v>
      </c>
      <c r="H416" s="3">
        <v>0.42</v>
      </c>
    </row>
    <row r="417" spans="1:8" x14ac:dyDescent="0.2">
      <c r="A417" s="3">
        <v>414</v>
      </c>
      <c r="B417" s="3">
        <v>348634</v>
      </c>
      <c r="C417" s="3" t="s">
        <v>406</v>
      </c>
      <c r="D417" s="3" t="s">
        <v>103</v>
      </c>
      <c r="E417" s="30" t="s">
        <v>61</v>
      </c>
      <c r="F417" s="3">
        <v>348634</v>
      </c>
      <c r="G417" s="3">
        <v>10</v>
      </c>
      <c r="H417" s="3">
        <v>0.75</v>
      </c>
    </row>
    <row r="418" spans="1:8" x14ac:dyDescent="0.2">
      <c r="A418" s="3">
        <v>415</v>
      </c>
      <c r="B418" s="3">
        <v>362736</v>
      </c>
      <c r="C418" s="3" t="s">
        <v>407</v>
      </c>
      <c r="D418" s="3" t="s">
        <v>65</v>
      </c>
      <c r="E418" s="30" t="s">
        <v>61</v>
      </c>
      <c r="F418" s="3">
        <v>362736</v>
      </c>
      <c r="G418" s="3">
        <v>9</v>
      </c>
      <c r="H418" s="3">
        <v>0.59</v>
      </c>
    </row>
    <row r="419" spans="1:8" x14ac:dyDescent="0.2">
      <c r="A419" s="3">
        <v>416</v>
      </c>
      <c r="B419" s="3">
        <v>348304</v>
      </c>
      <c r="C419" s="3" t="s">
        <v>394</v>
      </c>
      <c r="D419" s="3" t="s">
        <v>82</v>
      </c>
      <c r="E419" s="30" t="s">
        <v>61</v>
      </c>
      <c r="F419" s="3">
        <v>348304</v>
      </c>
      <c r="G419" s="3">
        <v>14</v>
      </c>
      <c r="H419" s="3">
        <v>0.79</v>
      </c>
    </row>
    <row r="420" spans="1:8" x14ac:dyDescent="0.2">
      <c r="A420" s="3">
        <v>417</v>
      </c>
      <c r="B420" s="3">
        <v>348614</v>
      </c>
      <c r="C420" s="3" t="s">
        <v>408</v>
      </c>
      <c r="D420" s="3" t="s">
        <v>76</v>
      </c>
      <c r="E420" s="30" t="s">
        <v>61</v>
      </c>
      <c r="F420" s="3">
        <v>348614</v>
      </c>
      <c r="G420" s="3">
        <v>21</v>
      </c>
      <c r="H420" s="3">
        <v>0.27</v>
      </c>
    </row>
    <row r="421" spans="1:8" x14ac:dyDescent="0.2">
      <c r="A421" s="3">
        <v>418</v>
      </c>
      <c r="B421" s="3">
        <v>348642</v>
      </c>
      <c r="C421" s="3" t="s">
        <v>403</v>
      </c>
      <c r="D421" s="3" t="s">
        <v>103</v>
      </c>
      <c r="E421" s="30" t="s">
        <v>61</v>
      </c>
      <c r="F421" s="3">
        <v>348642</v>
      </c>
      <c r="G421" s="3">
        <v>29</v>
      </c>
      <c r="H421" s="3">
        <v>0.61</v>
      </c>
    </row>
    <row r="422" spans="1:8" x14ac:dyDescent="0.2">
      <c r="A422" s="3">
        <v>419</v>
      </c>
      <c r="B422" s="3">
        <v>348216</v>
      </c>
      <c r="C422" s="3" t="s">
        <v>409</v>
      </c>
      <c r="D422" s="3" t="s">
        <v>151</v>
      </c>
      <c r="E422" s="30" t="s">
        <v>61</v>
      </c>
      <c r="F422" s="3">
        <v>348216</v>
      </c>
      <c r="G422" s="3">
        <v>7</v>
      </c>
      <c r="H422" s="3">
        <v>0.19</v>
      </c>
    </row>
    <row r="423" spans="1:8" x14ac:dyDescent="0.2">
      <c r="A423" s="3">
        <v>420</v>
      </c>
      <c r="B423" s="3">
        <v>353559</v>
      </c>
      <c r="C423" s="3" t="s">
        <v>200</v>
      </c>
      <c r="D423" s="3" t="s">
        <v>201</v>
      </c>
      <c r="E423" s="30" t="s">
        <v>61</v>
      </c>
      <c r="F423" s="3">
        <v>353559</v>
      </c>
      <c r="G423" s="3">
        <v>30</v>
      </c>
      <c r="H423" s="3">
        <v>0.25</v>
      </c>
    </row>
    <row r="424" spans="1:8" x14ac:dyDescent="0.2">
      <c r="A424" s="3">
        <v>421</v>
      </c>
      <c r="B424" s="3">
        <v>348531</v>
      </c>
      <c r="C424" s="3" t="s">
        <v>227</v>
      </c>
      <c r="D424" s="3" t="s">
        <v>103</v>
      </c>
      <c r="E424" s="30" t="s">
        <v>61</v>
      </c>
      <c r="F424" s="3">
        <v>348531</v>
      </c>
      <c r="G424" s="3">
        <v>7</v>
      </c>
      <c r="H424" s="3">
        <v>0.79</v>
      </c>
    </row>
    <row r="425" spans="1:8" x14ac:dyDescent="0.2">
      <c r="A425" s="3">
        <v>422</v>
      </c>
      <c r="B425" s="3">
        <v>348534</v>
      </c>
      <c r="C425" s="3" t="s">
        <v>104</v>
      </c>
      <c r="D425" s="3" t="s">
        <v>103</v>
      </c>
      <c r="E425" s="30" t="s">
        <v>61</v>
      </c>
      <c r="F425" s="3">
        <v>348534</v>
      </c>
      <c r="G425" s="3">
        <v>10</v>
      </c>
      <c r="H425" s="3">
        <v>0.78</v>
      </c>
    </row>
    <row r="426" spans="1:8" x14ac:dyDescent="0.2">
      <c r="A426" s="3">
        <v>423</v>
      </c>
      <c r="B426" s="3">
        <v>348585</v>
      </c>
      <c r="C426" s="3" t="s">
        <v>410</v>
      </c>
      <c r="D426" s="3" t="s">
        <v>103</v>
      </c>
      <c r="E426" s="30" t="s">
        <v>61</v>
      </c>
      <c r="F426" s="3">
        <v>348585</v>
      </c>
      <c r="G426" s="3">
        <v>17</v>
      </c>
      <c r="H426" s="3">
        <v>0.31</v>
      </c>
    </row>
    <row r="427" spans="1:8" x14ac:dyDescent="0.2">
      <c r="A427" s="3">
        <v>424</v>
      </c>
      <c r="B427" s="3">
        <v>348515</v>
      </c>
      <c r="C427" s="3" t="s">
        <v>196</v>
      </c>
      <c r="D427" s="3" t="s">
        <v>103</v>
      </c>
      <c r="E427" s="30" t="s">
        <v>61</v>
      </c>
      <c r="F427" s="3">
        <v>348515</v>
      </c>
      <c r="G427" s="3">
        <v>22</v>
      </c>
      <c r="H427" s="3">
        <v>0.4</v>
      </c>
    </row>
    <row r="428" spans="1:8" x14ac:dyDescent="0.2">
      <c r="A428" s="3">
        <v>425</v>
      </c>
      <c r="B428" s="3">
        <v>348551</v>
      </c>
      <c r="C428" s="3" t="s">
        <v>354</v>
      </c>
      <c r="D428" s="3" t="s">
        <v>74</v>
      </c>
      <c r="E428" s="30" t="s">
        <v>61</v>
      </c>
      <c r="F428" s="3">
        <v>348551</v>
      </c>
      <c r="G428" s="3">
        <v>9</v>
      </c>
      <c r="H428" s="3">
        <v>0.37</v>
      </c>
    </row>
    <row r="429" spans="1:8" x14ac:dyDescent="0.2">
      <c r="A429" s="3">
        <v>426</v>
      </c>
      <c r="B429" s="3">
        <v>348552</v>
      </c>
      <c r="C429" s="3" t="s">
        <v>411</v>
      </c>
      <c r="D429" s="3" t="s">
        <v>74</v>
      </c>
      <c r="E429" s="30" t="s">
        <v>61</v>
      </c>
      <c r="F429" s="3">
        <v>348552</v>
      </c>
      <c r="G429" s="3">
        <v>11</v>
      </c>
      <c r="H429" s="3">
        <v>0.83</v>
      </c>
    </row>
    <row r="430" spans="1:8" x14ac:dyDescent="0.2">
      <c r="A430" s="3">
        <v>427</v>
      </c>
      <c r="B430" s="3">
        <v>348555</v>
      </c>
      <c r="C430" s="3" t="s">
        <v>412</v>
      </c>
      <c r="D430" s="3" t="s">
        <v>74</v>
      </c>
      <c r="E430" s="30" t="s">
        <v>61</v>
      </c>
      <c r="F430" s="3">
        <v>348555</v>
      </c>
      <c r="G430" s="3">
        <v>9</v>
      </c>
      <c r="H430" s="3">
        <v>0.32</v>
      </c>
    </row>
    <row r="431" spans="1:8" x14ac:dyDescent="0.2">
      <c r="A431" s="3">
        <v>428</v>
      </c>
      <c r="B431" s="3">
        <v>348563</v>
      </c>
      <c r="C431" s="3" t="s">
        <v>413</v>
      </c>
      <c r="D431" s="3" t="s">
        <v>103</v>
      </c>
      <c r="E431" s="30" t="s">
        <v>61</v>
      </c>
      <c r="F431" s="3">
        <v>348563</v>
      </c>
      <c r="G431" s="3">
        <v>26</v>
      </c>
      <c r="H431" s="3">
        <v>0.15</v>
      </c>
    </row>
    <row r="432" spans="1:8" x14ac:dyDescent="0.2">
      <c r="A432" s="3">
        <v>429</v>
      </c>
      <c r="B432" s="3">
        <v>348589</v>
      </c>
      <c r="C432" s="3" t="s">
        <v>414</v>
      </c>
      <c r="D432" s="3" t="s">
        <v>63</v>
      </c>
      <c r="E432" s="30" t="s">
        <v>61</v>
      </c>
      <c r="F432" s="3">
        <v>348589</v>
      </c>
      <c r="G432" s="3">
        <v>14</v>
      </c>
      <c r="H432" s="3">
        <v>0.85</v>
      </c>
    </row>
    <row r="433" spans="1:8" x14ac:dyDescent="0.2">
      <c r="A433" s="3">
        <v>430</v>
      </c>
      <c r="B433" s="3">
        <v>348590</v>
      </c>
      <c r="C433" s="3" t="s">
        <v>415</v>
      </c>
      <c r="D433" s="3" t="s">
        <v>103</v>
      </c>
      <c r="E433" s="30" t="s">
        <v>61</v>
      </c>
      <c r="F433" s="3">
        <v>348590</v>
      </c>
      <c r="G433" s="3">
        <v>25</v>
      </c>
      <c r="H433" s="3">
        <v>0.48</v>
      </c>
    </row>
    <row r="434" spans="1:8" x14ac:dyDescent="0.2">
      <c r="A434" s="3">
        <v>431</v>
      </c>
      <c r="B434" s="3">
        <v>348591</v>
      </c>
      <c r="C434" s="3" t="s">
        <v>416</v>
      </c>
      <c r="D434" s="3" t="s">
        <v>103</v>
      </c>
      <c r="E434" s="30" t="s">
        <v>61</v>
      </c>
      <c r="F434" s="3">
        <v>348591</v>
      </c>
      <c r="G434" s="3">
        <v>7</v>
      </c>
      <c r="H434" s="3">
        <v>0.17</v>
      </c>
    </row>
    <row r="435" spans="1:8" x14ac:dyDescent="0.2">
      <c r="A435" s="3">
        <v>432</v>
      </c>
      <c r="B435" s="3">
        <v>348592</v>
      </c>
      <c r="C435" s="3" t="s">
        <v>417</v>
      </c>
      <c r="D435" s="3" t="s">
        <v>103</v>
      </c>
      <c r="E435" s="30" t="s">
        <v>61</v>
      </c>
      <c r="F435" s="3">
        <v>348592</v>
      </c>
      <c r="G435" s="3">
        <v>27</v>
      </c>
      <c r="H435" s="3">
        <v>0.89</v>
      </c>
    </row>
    <row r="436" spans="1:8" x14ac:dyDescent="0.2">
      <c r="A436" s="3">
        <v>433</v>
      </c>
      <c r="B436" s="3">
        <v>353547</v>
      </c>
      <c r="C436" s="3" t="s">
        <v>193</v>
      </c>
      <c r="D436" s="3" t="s">
        <v>103</v>
      </c>
      <c r="E436" s="30" t="s">
        <v>61</v>
      </c>
      <c r="F436" s="3">
        <v>353547</v>
      </c>
      <c r="G436" s="3">
        <v>5</v>
      </c>
      <c r="H436" s="3">
        <v>0.18</v>
      </c>
    </row>
    <row r="437" spans="1:8" x14ac:dyDescent="0.2">
      <c r="A437" s="3">
        <v>434</v>
      </c>
      <c r="B437" s="3">
        <v>353548</v>
      </c>
      <c r="C437" s="3" t="s">
        <v>194</v>
      </c>
      <c r="D437" s="3" t="s">
        <v>103</v>
      </c>
      <c r="E437" s="30" t="s">
        <v>61</v>
      </c>
      <c r="F437" s="3">
        <v>353548</v>
      </c>
      <c r="G437" s="3">
        <v>19</v>
      </c>
      <c r="H437" s="3">
        <v>0.73</v>
      </c>
    </row>
    <row r="438" spans="1:8" x14ac:dyDescent="0.2">
      <c r="A438" s="3">
        <v>435</v>
      </c>
      <c r="B438" s="3">
        <v>348846</v>
      </c>
      <c r="C438" s="3" t="s">
        <v>418</v>
      </c>
      <c r="D438" s="3" t="s">
        <v>65</v>
      </c>
      <c r="E438" s="30" t="s">
        <v>61</v>
      </c>
      <c r="F438" s="3">
        <v>348846</v>
      </c>
      <c r="G438" s="3">
        <v>30</v>
      </c>
      <c r="H438" s="3">
        <v>0.33</v>
      </c>
    </row>
    <row r="439" spans="1:8" x14ac:dyDescent="0.2">
      <c r="A439" s="3">
        <v>436</v>
      </c>
      <c r="B439" s="3">
        <v>362830</v>
      </c>
      <c r="C439" s="3" t="s">
        <v>170</v>
      </c>
      <c r="D439" s="3" t="s">
        <v>60</v>
      </c>
      <c r="E439" s="30" t="s">
        <v>61</v>
      </c>
      <c r="F439" s="3">
        <v>362830</v>
      </c>
      <c r="G439" s="3">
        <v>23</v>
      </c>
      <c r="H439" s="3">
        <v>0.44</v>
      </c>
    </row>
    <row r="440" spans="1:8" x14ac:dyDescent="0.2">
      <c r="A440" s="3">
        <v>437</v>
      </c>
      <c r="B440" s="3">
        <v>348420</v>
      </c>
      <c r="C440" s="3" t="s">
        <v>419</v>
      </c>
      <c r="D440" s="3" t="s">
        <v>60</v>
      </c>
      <c r="E440" s="30" t="s">
        <v>61</v>
      </c>
      <c r="F440" s="3">
        <v>348420</v>
      </c>
      <c r="G440" s="3">
        <v>20</v>
      </c>
      <c r="H440" s="3">
        <v>0.27</v>
      </c>
    </row>
    <row r="441" spans="1:8" x14ac:dyDescent="0.2">
      <c r="A441" s="3">
        <v>438</v>
      </c>
      <c r="B441" s="3">
        <v>348573</v>
      </c>
      <c r="C441" s="3" t="s">
        <v>420</v>
      </c>
      <c r="D441" s="3" t="s">
        <v>103</v>
      </c>
      <c r="E441" s="30" t="s">
        <v>61</v>
      </c>
      <c r="F441" s="3">
        <v>348573</v>
      </c>
      <c r="G441" s="3">
        <v>22</v>
      </c>
      <c r="H441" s="3">
        <v>0.28000000000000003</v>
      </c>
    </row>
    <row r="442" spans="1:8" x14ac:dyDescent="0.2">
      <c r="A442" s="3">
        <v>439</v>
      </c>
      <c r="B442" s="3">
        <v>348856</v>
      </c>
      <c r="C442" s="3" t="s">
        <v>421</v>
      </c>
      <c r="D442" s="3" t="s">
        <v>60</v>
      </c>
      <c r="E442" s="30" t="s">
        <v>61</v>
      </c>
      <c r="F442" s="3">
        <v>348856</v>
      </c>
      <c r="G442" s="3">
        <v>19</v>
      </c>
      <c r="H442" s="3">
        <v>0.22</v>
      </c>
    </row>
    <row r="443" spans="1:8" x14ac:dyDescent="0.2">
      <c r="A443" s="3">
        <v>440</v>
      </c>
      <c r="B443" s="3">
        <v>348858</v>
      </c>
      <c r="C443" s="3" t="s">
        <v>422</v>
      </c>
      <c r="D443" s="3" t="s">
        <v>60</v>
      </c>
      <c r="E443" s="30" t="s">
        <v>61</v>
      </c>
      <c r="F443" s="3">
        <v>348858</v>
      </c>
      <c r="G443" s="3">
        <v>23</v>
      </c>
      <c r="H443" s="3">
        <v>0.21</v>
      </c>
    </row>
    <row r="444" spans="1:8" x14ac:dyDescent="0.2">
      <c r="A444" s="3">
        <v>441</v>
      </c>
      <c r="B444" s="3">
        <v>348385</v>
      </c>
      <c r="C444" s="3" t="s">
        <v>367</v>
      </c>
      <c r="D444" s="3" t="s">
        <v>60</v>
      </c>
      <c r="E444" s="30" t="s">
        <v>61</v>
      </c>
      <c r="F444" s="3">
        <v>348385</v>
      </c>
      <c r="G444" s="3">
        <v>20</v>
      </c>
      <c r="H444" s="3">
        <v>0.35</v>
      </c>
    </row>
    <row r="445" spans="1:8" x14ac:dyDescent="0.2">
      <c r="A445" s="3">
        <v>442</v>
      </c>
      <c r="B445" s="3">
        <v>348809</v>
      </c>
      <c r="C445" s="3" t="s">
        <v>423</v>
      </c>
      <c r="D445" s="3" t="s">
        <v>60</v>
      </c>
      <c r="E445" s="30" t="s">
        <v>61</v>
      </c>
      <c r="F445" s="3">
        <v>348809</v>
      </c>
      <c r="G445" s="3">
        <v>8</v>
      </c>
      <c r="H445" s="3">
        <v>0.18</v>
      </c>
    </row>
    <row r="446" spans="1:8" x14ac:dyDescent="0.2">
      <c r="A446" s="3">
        <v>443</v>
      </c>
      <c r="B446" s="3">
        <v>347915</v>
      </c>
      <c r="C446" s="3" t="s">
        <v>243</v>
      </c>
      <c r="D446" s="3" t="s">
        <v>80</v>
      </c>
      <c r="E446" s="30" t="s">
        <v>61</v>
      </c>
      <c r="F446" s="3">
        <v>347915</v>
      </c>
      <c r="G446" s="3">
        <v>14</v>
      </c>
      <c r="H446" s="3">
        <v>0.89</v>
      </c>
    </row>
    <row r="447" spans="1:8" x14ac:dyDescent="0.2">
      <c r="A447" s="3">
        <v>444</v>
      </c>
      <c r="B447" s="3">
        <v>347966</v>
      </c>
      <c r="C447" s="3" t="s">
        <v>424</v>
      </c>
      <c r="D447" s="3" t="s">
        <v>76</v>
      </c>
      <c r="E447" s="30" t="s">
        <v>61</v>
      </c>
      <c r="F447" s="3">
        <v>347966</v>
      </c>
      <c r="G447" s="3">
        <v>19</v>
      </c>
      <c r="H447" s="3">
        <v>0.15</v>
      </c>
    </row>
    <row r="448" spans="1:8" x14ac:dyDescent="0.2">
      <c r="A448" s="3">
        <v>445</v>
      </c>
      <c r="B448" s="3">
        <v>348641</v>
      </c>
      <c r="C448" s="3" t="s">
        <v>413</v>
      </c>
      <c r="D448" s="3" t="s">
        <v>103</v>
      </c>
      <c r="E448" s="30" t="s">
        <v>61</v>
      </c>
      <c r="F448" s="3">
        <v>348641</v>
      </c>
      <c r="G448" s="3">
        <v>19</v>
      </c>
      <c r="H448" s="3">
        <v>0.65</v>
      </c>
    </row>
    <row r="449" spans="1:8" x14ac:dyDescent="0.2">
      <c r="A449" s="3">
        <v>446</v>
      </c>
      <c r="B449" s="3">
        <v>348776</v>
      </c>
      <c r="C449" s="3" t="s">
        <v>425</v>
      </c>
      <c r="D449" s="3" t="s">
        <v>60</v>
      </c>
      <c r="E449" s="30" t="s">
        <v>61</v>
      </c>
      <c r="F449" s="3">
        <v>348776</v>
      </c>
      <c r="G449" s="3">
        <v>8</v>
      </c>
      <c r="H449" s="3">
        <v>0.4</v>
      </c>
    </row>
    <row r="450" spans="1:8" x14ac:dyDescent="0.2">
      <c r="A450" s="3">
        <v>447</v>
      </c>
      <c r="B450" s="3">
        <v>348285</v>
      </c>
      <c r="C450" s="3" t="s">
        <v>186</v>
      </c>
      <c r="D450" s="3" t="s">
        <v>63</v>
      </c>
      <c r="E450" s="30" t="s">
        <v>61</v>
      </c>
      <c r="F450" s="3">
        <v>348285</v>
      </c>
      <c r="G450" s="3">
        <v>9</v>
      </c>
      <c r="H450" s="3">
        <v>0.7</v>
      </c>
    </row>
    <row r="451" spans="1:8" x14ac:dyDescent="0.2">
      <c r="A451" s="3">
        <v>448</v>
      </c>
      <c r="B451" s="3">
        <v>347575</v>
      </c>
      <c r="C451" s="3" t="s">
        <v>426</v>
      </c>
      <c r="D451" s="3" t="s">
        <v>74</v>
      </c>
      <c r="E451" s="30" t="s">
        <v>61</v>
      </c>
      <c r="F451" s="3">
        <v>347575</v>
      </c>
      <c r="G451" s="3">
        <v>29</v>
      </c>
      <c r="H451" s="3">
        <v>0.61</v>
      </c>
    </row>
    <row r="452" spans="1:8" x14ac:dyDescent="0.2">
      <c r="A452" s="3">
        <v>449</v>
      </c>
      <c r="B452" s="3">
        <v>348789</v>
      </c>
      <c r="C452" s="3" t="s">
        <v>427</v>
      </c>
      <c r="D452" s="3" t="s">
        <v>60</v>
      </c>
      <c r="E452" s="30" t="s">
        <v>61</v>
      </c>
      <c r="F452" s="3">
        <v>348789</v>
      </c>
      <c r="G452" s="3">
        <v>17</v>
      </c>
      <c r="H452" s="3">
        <v>0.72</v>
      </c>
    </row>
    <row r="453" spans="1:8" x14ac:dyDescent="0.2">
      <c r="A453" s="3">
        <v>450</v>
      </c>
      <c r="B453" s="3">
        <v>348869</v>
      </c>
      <c r="C453" s="3" t="s">
        <v>428</v>
      </c>
      <c r="D453" s="3" t="s">
        <v>60</v>
      </c>
      <c r="E453" s="30" t="s">
        <v>61</v>
      </c>
      <c r="F453" s="3">
        <v>348869</v>
      </c>
      <c r="G453" s="3">
        <v>26</v>
      </c>
      <c r="H453" s="3">
        <v>0.61</v>
      </c>
    </row>
    <row r="454" spans="1:8" x14ac:dyDescent="0.2">
      <c r="A454" s="3">
        <v>451</v>
      </c>
      <c r="B454" s="3">
        <v>348539</v>
      </c>
      <c r="C454" s="3" t="s">
        <v>426</v>
      </c>
      <c r="D454" s="3" t="s">
        <v>74</v>
      </c>
      <c r="E454" s="30" t="s">
        <v>61</v>
      </c>
      <c r="F454" s="3">
        <v>348539</v>
      </c>
      <c r="G454" s="3">
        <v>14</v>
      </c>
      <c r="H454" s="3">
        <v>0.81</v>
      </c>
    </row>
    <row r="455" spans="1:8" x14ac:dyDescent="0.2">
      <c r="A455" s="3">
        <v>452</v>
      </c>
      <c r="B455" s="3">
        <v>347906</v>
      </c>
      <c r="C455" s="3" t="s">
        <v>336</v>
      </c>
      <c r="D455" s="3" t="s">
        <v>80</v>
      </c>
      <c r="E455" s="30" t="s">
        <v>61</v>
      </c>
      <c r="F455" s="3">
        <v>347906</v>
      </c>
      <c r="G455" s="3">
        <v>17</v>
      </c>
      <c r="H455" s="3">
        <v>0.27</v>
      </c>
    </row>
    <row r="456" spans="1:8" x14ac:dyDescent="0.2">
      <c r="A456" s="3">
        <v>453</v>
      </c>
      <c r="B456" s="3">
        <v>348417</v>
      </c>
      <c r="C456" s="3" t="s">
        <v>429</v>
      </c>
      <c r="D456" s="3" t="s">
        <v>60</v>
      </c>
      <c r="E456" s="30" t="s">
        <v>61</v>
      </c>
      <c r="F456" s="3">
        <v>348417</v>
      </c>
      <c r="G456" s="3">
        <v>10</v>
      </c>
      <c r="H456" s="3">
        <v>0.4</v>
      </c>
    </row>
    <row r="457" spans="1:8" x14ac:dyDescent="0.2">
      <c r="A457" s="3">
        <v>454</v>
      </c>
      <c r="B457" s="3">
        <v>347863</v>
      </c>
      <c r="C457" s="3" t="s">
        <v>207</v>
      </c>
      <c r="D457" s="3" t="s">
        <v>76</v>
      </c>
      <c r="E457" s="30" t="s">
        <v>61</v>
      </c>
      <c r="F457" s="3">
        <v>347863</v>
      </c>
      <c r="G457" s="3">
        <v>28</v>
      </c>
      <c r="H457" s="3">
        <v>0.27</v>
      </c>
    </row>
    <row r="458" spans="1:8" x14ac:dyDescent="0.2">
      <c r="A458" s="3">
        <v>455</v>
      </c>
      <c r="B458" s="3">
        <v>348553</v>
      </c>
      <c r="C458" s="3" t="s">
        <v>430</v>
      </c>
      <c r="D458" s="3" t="s">
        <v>74</v>
      </c>
      <c r="E458" s="30" t="s">
        <v>61</v>
      </c>
      <c r="F458" s="3">
        <v>348553</v>
      </c>
      <c r="G458" s="3">
        <v>9</v>
      </c>
      <c r="H458" s="3">
        <v>0.24</v>
      </c>
    </row>
    <row r="459" spans="1:8" x14ac:dyDescent="0.2">
      <c r="A459" s="3">
        <v>456</v>
      </c>
      <c r="B459" s="3">
        <v>348554</v>
      </c>
      <c r="C459" s="3" t="s">
        <v>431</v>
      </c>
      <c r="D459" s="3" t="s">
        <v>63</v>
      </c>
      <c r="E459" s="30" t="s">
        <v>61</v>
      </c>
      <c r="F459" s="3">
        <v>348554</v>
      </c>
      <c r="G459" s="3">
        <v>19</v>
      </c>
      <c r="H459" s="3">
        <v>0.15</v>
      </c>
    </row>
    <row r="460" spans="1:8" x14ac:dyDescent="0.2">
      <c r="A460" s="3">
        <v>457</v>
      </c>
      <c r="B460" s="3">
        <v>347848</v>
      </c>
      <c r="C460" s="3" t="s">
        <v>232</v>
      </c>
      <c r="D460" s="3" t="s">
        <v>68</v>
      </c>
      <c r="E460" s="30" t="s">
        <v>61</v>
      </c>
      <c r="F460" s="3">
        <v>347848</v>
      </c>
      <c r="G460" s="3">
        <v>30</v>
      </c>
      <c r="H460" s="3">
        <v>0.47</v>
      </c>
    </row>
    <row r="461" spans="1:8" x14ac:dyDescent="0.2">
      <c r="A461" s="3">
        <v>458</v>
      </c>
      <c r="B461" s="3">
        <v>347995</v>
      </c>
      <c r="C461" s="3" t="s">
        <v>175</v>
      </c>
      <c r="D461" s="3" t="s">
        <v>82</v>
      </c>
      <c r="E461" s="30" t="s">
        <v>61</v>
      </c>
      <c r="F461" s="3">
        <v>347995</v>
      </c>
      <c r="G461" s="3">
        <v>9</v>
      </c>
      <c r="H461" s="3">
        <v>0.6</v>
      </c>
    </row>
    <row r="462" spans="1:8" x14ac:dyDescent="0.2">
      <c r="A462" s="3">
        <v>459</v>
      </c>
      <c r="B462" s="3">
        <v>348600</v>
      </c>
      <c r="C462" s="3" t="s">
        <v>432</v>
      </c>
      <c r="D462" s="3" t="s">
        <v>74</v>
      </c>
      <c r="E462" s="30" t="s">
        <v>61</v>
      </c>
      <c r="F462" s="3">
        <v>348600</v>
      </c>
      <c r="G462" s="3">
        <v>18</v>
      </c>
      <c r="H462" s="3">
        <v>0.72</v>
      </c>
    </row>
    <row r="463" spans="1:8" x14ac:dyDescent="0.2">
      <c r="A463" s="3">
        <v>460</v>
      </c>
      <c r="B463" s="3">
        <v>348604</v>
      </c>
      <c r="C463" s="3" t="s">
        <v>433</v>
      </c>
      <c r="D463" s="3" t="s">
        <v>74</v>
      </c>
      <c r="E463" s="30" t="s">
        <v>61</v>
      </c>
      <c r="F463" s="3">
        <v>348604</v>
      </c>
      <c r="G463" s="3">
        <v>7</v>
      </c>
      <c r="H463" s="3">
        <v>0.13</v>
      </c>
    </row>
    <row r="464" spans="1:8" x14ac:dyDescent="0.2">
      <c r="A464" s="3">
        <v>461</v>
      </c>
      <c r="B464" s="3">
        <v>348558</v>
      </c>
      <c r="C464" s="3" t="s">
        <v>434</v>
      </c>
      <c r="D464" s="3" t="s">
        <v>89</v>
      </c>
      <c r="E464" s="30" t="s">
        <v>61</v>
      </c>
      <c r="F464" s="3">
        <v>348558</v>
      </c>
      <c r="G464" s="3">
        <v>23</v>
      </c>
      <c r="H464" s="3">
        <v>0.82</v>
      </c>
    </row>
    <row r="465" spans="1:8" x14ac:dyDescent="0.2">
      <c r="A465" s="3">
        <v>462</v>
      </c>
      <c r="B465" s="3">
        <v>348897</v>
      </c>
      <c r="C465" s="3" t="s">
        <v>435</v>
      </c>
      <c r="D465" s="3" t="s">
        <v>60</v>
      </c>
      <c r="E465" s="30" t="s">
        <v>61</v>
      </c>
      <c r="F465" s="3">
        <v>348897</v>
      </c>
      <c r="G465" s="3">
        <v>21</v>
      </c>
      <c r="H465" s="3">
        <v>0.66</v>
      </c>
    </row>
    <row r="466" spans="1:8" x14ac:dyDescent="0.2">
      <c r="A466" s="3">
        <v>463</v>
      </c>
      <c r="B466" s="3">
        <v>347586</v>
      </c>
      <c r="C466" s="3" t="s">
        <v>436</v>
      </c>
      <c r="D466" s="3" t="s">
        <v>103</v>
      </c>
      <c r="E466" s="30" t="s">
        <v>61</v>
      </c>
      <c r="F466" s="3">
        <v>347586</v>
      </c>
      <c r="G466" s="3">
        <v>10</v>
      </c>
      <c r="H466" s="3">
        <v>0.26</v>
      </c>
    </row>
    <row r="467" spans="1:8" x14ac:dyDescent="0.2">
      <c r="A467" s="3">
        <v>464</v>
      </c>
      <c r="B467" s="3">
        <v>348628</v>
      </c>
      <c r="C467" s="3" t="s">
        <v>131</v>
      </c>
      <c r="D467" s="3" t="s">
        <v>74</v>
      </c>
      <c r="E467" s="30" t="s">
        <v>61</v>
      </c>
      <c r="F467" s="3">
        <v>348628</v>
      </c>
      <c r="G467" s="3">
        <v>26</v>
      </c>
      <c r="H467" s="3">
        <v>0.56999999999999995</v>
      </c>
    </row>
    <row r="468" spans="1:8" x14ac:dyDescent="0.2">
      <c r="A468" s="3">
        <v>465</v>
      </c>
      <c r="B468" s="3">
        <v>348790</v>
      </c>
      <c r="C468" s="3" t="s">
        <v>437</v>
      </c>
      <c r="D468" s="3" t="s">
        <v>60</v>
      </c>
      <c r="E468" s="30" t="s">
        <v>61</v>
      </c>
      <c r="F468" s="3">
        <v>348790</v>
      </c>
      <c r="G468" s="3">
        <v>25</v>
      </c>
      <c r="H468" s="3">
        <v>0.23</v>
      </c>
    </row>
    <row r="469" spans="1:8" x14ac:dyDescent="0.2">
      <c r="A469" s="3">
        <v>466</v>
      </c>
      <c r="B469" s="3">
        <v>348529</v>
      </c>
      <c r="C469" s="3" t="s">
        <v>438</v>
      </c>
      <c r="D469" s="3" t="s">
        <v>103</v>
      </c>
      <c r="E469" s="30" t="s">
        <v>61</v>
      </c>
      <c r="F469" s="3">
        <v>348529</v>
      </c>
      <c r="G469" s="3">
        <v>17</v>
      </c>
      <c r="H469" s="3">
        <v>0.46</v>
      </c>
    </row>
    <row r="470" spans="1:8" x14ac:dyDescent="0.2">
      <c r="A470" s="3">
        <v>467</v>
      </c>
      <c r="B470" s="3">
        <v>347608</v>
      </c>
      <c r="C470" s="3" t="s">
        <v>406</v>
      </c>
      <c r="D470" s="3" t="s">
        <v>103</v>
      </c>
      <c r="E470" s="30" t="s">
        <v>61</v>
      </c>
      <c r="F470" s="3">
        <v>347608</v>
      </c>
      <c r="G470" s="3">
        <v>30</v>
      </c>
      <c r="H470" s="3">
        <v>0.15</v>
      </c>
    </row>
    <row r="471" spans="1:8" x14ac:dyDescent="0.2">
      <c r="A471" s="3">
        <v>468</v>
      </c>
      <c r="B471" s="3">
        <v>348169</v>
      </c>
      <c r="C471" s="3" t="s">
        <v>439</v>
      </c>
      <c r="D471" s="3" t="s">
        <v>74</v>
      </c>
      <c r="E471" s="30" t="s">
        <v>61</v>
      </c>
      <c r="F471" s="3">
        <v>348169</v>
      </c>
      <c r="G471" s="3">
        <v>5</v>
      </c>
      <c r="H471" s="3">
        <v>0.35</v>
      </c>
    </row>
    <row r="472" spans="1:8" x14ac:dyDescent="0.2">
      <c r="A472" s="3">
        <v>469</v>
      </c>
      <c r="B472" s="3">
        <v>348400</v>
      </c>
      <c r="C472" s="3" t="s">
        <v>440</v>
      </c>
      <c r="D472" s="3" t="s">
        <v>60</v>
      </c>
      <c r="E472" s="30" t="s">
        <v>61</v>
      </c>
      <c r="F472" s="3">
        <v>348400</v>
      </c>
      <c r="G472" s="3">
        <v>17</v>
      </c>
      <c r="H472" s="3">
        <v>0.22</v>
      </c>
    </row>
    <row r="473" spans="1:8" x14ac:dyDescent="0.2">
      <c r="A473" s="3">
        <v>470</v>
      </c>
      <c r="B473" s="3">
        <v>348404</v>
      </c>
      <c r="C473" s="3" t="s">
        <v>274</v>
      </c>
      <c r="D473" s="3" t="s">
        <v>60</v>
      </c>
      <c r="E473" s="30" t="s">
        <v>61</v>
      </c>
      <c r="F473" s="3">
        <v>348404</v>
      </c>
      <c r="G473" s="3">
        <v>13</v>
      </c>
      <c r="H473" s="3">
        <v>0.34</v>
      </c>
    </row>
    <row r="474" spans="1:8" x14ac:dyDescent="0.2">
      <c r="A474" s="3">
        <v>471</v>
      </c>
      <c r="B474" s="3">
        <v>348408</v>
      </c>
      <c r="C474" s="3" t="s">
        <v>441</v>
      </c>
      <c r="D474" s="3" t="s">
        <v>60</v>
      </c>
      <c r="E474" s="30" t="s">
        <v>61</v>
      </c>
      <c r="F474" s="3">
        <v>348408</v>
      </c>
      <c r="G474" s="3">
        <v>27</v>
      </c>
      <c r="H474" s="3">
        <v>0.84</v>
      </c>
    </row>
    <row r="475" spans="1:8" x14ac:dyDescent="0.2">
      <c r="A475" s="3">
        <v>472</v>
      </c>
      <c r="B475" s="3">
        <v>348410</v>
      </c>
      <c r="C475" s="3" t="s">
        <v>442</v>
      </c>
      <c r="D475" s="3" t="s">
        <v>60</v>
      </c>
      <c r="E475" s="30" t="s">
        <v>61</v>
      </c>
      <c r="F475" s="3">
        <v>348410</v>
      </c>
      <c r="G475" s="3">
        <v>24</v>
      </c>
      <c r="H475" s="3">
        <v>0.45</v>
      </c>
    </row>
    <row r="476" spans="1:8" x14ac:dyDescent="0.2">
      <c r="A476" s="3">
        <v>473</v>
      </c>
      <c r="B476" s="3">
        <v>348421</v>
      </c>
      <c r="C476" s="3" t="s">
        <v>419</v>
      </c>
      <c r="D476" s="3" t="s">
        <v>60</v>
      </c>
      <c r="E476" s="30" t="s">
        <v>61</v>
      </c>
      <c r="F476" s="3">
        <v>348421</v>
      </c>
      <c r="G476" s="3">
        <v>15</v>
      </c>
      <c r="H476" s="3">
        <v>0.88</v>
      </c>
    </row>
    <row r="477" spans="1:8" x14ac:dyDescent="0.2">
      <c r="A477" s="3">
        <v>474</v>
      </c>
      <c r="B477" s="3">
        <v>348433</v>
      </c>
      <c r="C477" s="3" t="s">
        <v>332</v>
      </c>
      <c r="D477" s="3" t="s">
        <v>60</v>
      </c>
      <c r="E477" s="30" t="s">
        <v>61</v>
      </c>
      <c r="F477" s="3">
        <v>348433</v>
      </c>
      <c r="G477" s="3">
        <v>15</v>
      </c>
      <c r="H477" s="3">
        <v>0.42</v>
      </c>
    </row>
    <row r="478" spans="1:8" x14ac:dyDescent="0.2">
      <c r="A478" s="3">
        <v>475</v>
      </c>
      <c r="B478" s="3">
        <v>348499</v>
      </c>
      <c r="C478" s="3" t="s">
        <v>443</v>
      </c>
      <c r="D478" s="3" t="s">
        <v>103</v>
      </c>
      <c r="E478" s="30" t="s">
        <v>61</v>
      </c>
      <c r="F478" s="3">
        <v>348499</v>
      </c>
      <c r="G478" s="3">
        <v>12</v>
      </c>
      <c r="H478" s="3">
        <v>0.33</v>
      </c>
    </row>
    <row r="479" spans="1:8" x14ac:dyDescent="0.2">
      <c r="A479" s="3">
        <v>476</v>
      </c>
      <c r="B479" s="3">
        <v>347821</v>
      </c>
      <c r="C479" s="3" t="s">
        <v>444</v>
      </c>
      <c r="D479" s="3" t="s">
        <v>89</v>
      </c>
      <c r="E479" s="30" t="s">
        <v>61</v>
      </c>
      <c r="F479" s="3">
        <v>347821</v>
      </c>
      <c r="G479" s="3">
        <v>24</v>
      </c>
      <c r="H479" s="3">
        <v>0.83</v>
      </c>
    </row>
    <row r="480" spans="1:8" x14ac:dyDescent="0.2">
      <c r="A480" s="3">
        <v>477</v>
      </c>
      <c r="B480" s="3">
        <v>347950</v>
      </c>
      <c r="C480" s="3" t="s">
        <v>205</v>
      </c>
      <c r="D480" s="3" t="s">
        <v>76</v>
      </c>
      <c r="E480" s="30" t="s">
        <v>61</v>
      </c>
      <c r="F480" s="3">
        <v>347950</v>
      </c>
      <c r="G480" s="3">
        <v>12</v>
      </c>
      <c r="H480" s="3">
        <v>0.37</v>
      </c>
    </row>
    <row r="481" spans="1:8" x14ac:dyDescent="0.2">
      <c r="A481" s="3">
        <v>478</v>
      </c>
      <c r="B481" s="3">
        <v>348502</v>
      </c>
      <c r="C481" s="3" t="s">
        <v>193</v>
      </c>
      <c r="D481" s="3" t="s">
        <v>103</v>
      </c>
      <c r="E481" s="30" t="s">
        <v>61</v>
      </c>
      <c r="F481" s="3">
        <v>348502</v>
      </c>
      <c r="G481" s="3">
        <v>16</v>
      </c>
      <c r="H481" s="3">
        <v>0.31</v>
      </c>
    </row>
    <row r="482" spans="1:8" x14ac:dyDescent="0.2">
      <c r="A482" s="3">
        <v>479</v>
      </c>
      <c r="B482" s="3">
        <v>348503</v>
      </c>
      <c r="C482" s="3" t="s">
        <v>194</v>
      </c>
      <c r="D482" s="3" t="s">
        <v>103</v>
      </c>
      <c r="E482" s="30" t="s">
        <v>61</v>
      </c>
      <c r="F482" s="3">
        <v>348503</v>
      </c>
      <c r="G482" s="3">
        <v>6</v>
      </c>
      <c r="H482" s="3">
        <v>0.12</v>
      </c>
    </row>
    <row r="483" spans="1:8" x14ac:dyDescent="0.2">
      <c r="A483" s="3">
        <v>480</v>
      </c>
      <c r="B483" s="3">
        <v>348509</v>
      </c>
      <c r="C483" s="3" t="s">
        <v>445</v>
      </c>
      <c r="D483" s="3" t="s">
        <v>103</v>
      </c>
      <c r="E483" s="30" t="s">
        <v>61</v>
      </c>
      <c r="F483" s="3">
        <v>348509</v>
      </c>
      <c r="G483" s="3">
        <v>12</v>
      </c>
      <c r="H483" s="3">
        <v>0.46</v>
      </c>
    </row>
    <row r="484" spans="1:8" x14ac:dyDescent="0.2">
      <c r="A484" s="3">
        <v>481</v>
      </c>
      <c r="B484" s="3">
        <v>348517</v>
      </c>
      <c r="C484" s="3" t="s">
        <v>446</v>
      </c>
      <c r="D484" s="3" t="s">
        <v>103</v>
      </c>
      <c r="E484" s="30" t="s">
        <v>61</v>
      </c>
      <c r="F484" s="3">
        <v>348517</v>
      </c>
      <c r="G484" s="3">
        <v>18</v>
      </c>
      <c r="H484" s="3">
        <v>0.71</v>
      </c>
    </row>
    <row r="485" spans="1:8" x14ac:dyDescent="0.2">
      <c r="A485" s="3">
        <v>482</v>
      </c>
      <c r="B485" s="3">
        <v>348596</v>
      </c>
      <c r="C485" s="3" t="s">
        <v>447</v>
      </c>
      <c r="D485" s="3" t="s">
        <v>74</v>
      </c>
      <c r="E485" s="30" t="s">
        <v>61</v>
      </c>
      <c r="F485" s="3">
        <v>348596</v>
      </c>
      <c r="G485" s="3">
        <v>5</v>
      </c>
      <c r="H485" s="3">
        <v>0.54</v>
      </c>
    </row>
    <row r="486" spans="1:8" x14ac:dyDescent="0.2">
      <c r="A486" s="3">
        <v>483</v>
      </c>
      <c r="B486" s="3">
        <v>347981</v>
      </c>
      <c r="C486" s="3" t="s">
        <v>173</v>
      </c>
      <c r="D486" s="3" t="s">
        <v>82</v>
      </c>
      <c r="E486" s="30" t="s">
        <v>61</v>
      </c>
      <c r="F486" s="3">
        <v>347981</v>
      </c>
      <c r="G486" s="3">
        <v>21</v>
      </c>
      <c r="H486" s="3">
        <v>0.44</v>
      </c>
    </row>
    <row r="487" spans="1:8" x14ac:dyDescent="0.2">
      <c r="A487" s="3">
        <v>484</v>
      </c>
      <c r="B487" s="3">
        <v>348603</v>
      </c>
      <c r="C487" s="3" t="s">
        <v>448</v>
      </c>
      <c r="D487" s="3" t="s">
        <v>74</v>
      </c>
      <c r="E487" s="30" t="s">
        <v>61</v>
      </c>
      <c r="F487" s="3">
        <v>348603</v>
      </c>
      <c r="G487" s="3">
        <v>25</v>
      </c>
      <c r="H487" s="3">
        <v>0.64</v>
      </c>
    </row>
    <row r="488" spans="1:8" x14ac:dyDescent="0.2">
      <c r="A488" s="3">
        <v>485</v>
      </c>
      <c r="B488" s="3">
        <v>348522</v>
      </c>
      <c r="C488" s="3" t="s">
        <v>406</v>
      </c>
      <c r="D488" s="3" t="s">
        <v>103</v>
      </c>
      <c r="E488" s="30" t="s">
        <v>61</v>
      </c>
      <c r="F488" s="3">
        <v>348522</v>
      </c>
      <c r="G488" s="3">
        <v>19</v>
      </c>
      <c r="H488" s="3">
        <v>0.8</v>
      </c>
    </row>
    <row r="489" spans="1:8" x14ac:dyDescent="0.2">
      <c r="A489" s="3">
        <v>486</v>
      </c>
      <c r="B489" s="3">
        <v>348626</v>
      </c>
      <c r="C489" s="3" t="s">
        <v>449</v>
      </c>
      <c r="D489" s="3" t="s">
        <v>74</v>
      </c>
      <c r="E489" s="30" t="s">
        <v>61</v>
      </c>
      <c r="F489" s="3">
        <v>348626</v>
      </c>
      <c r="G489" s="3">
        <v>10</v>
      </c>
      <c r="H489" s="3">
        <v>0.7</v>
      </c>
    </row>
    <row r="490" spans="1:8" x14ac:dyDescent="0.2">
      <c r="A490" s="3">
        <v>487</v>
      </c>
      <c r="B490" s="3">
        <v>348126</v>
      </c>
      <c r="C490" s="3" t="s">
        <v>391</v>
      </c>
      <c r="D490" s="3" t="s">
        <v>70</v>
      </c>
      <c r="E490" s="30" t="s">
        <v>61</v>
      </c>
      <c r="F490" s="3">
        <v>348126</v>
      </c>
      <c r="G490" s="3">
        <v>11</v>
      </c>
      <c r="H490" s="3">
        <v>0.87</v>
      </c>
    </row>
    <row r="491" spans="1:8" x14ac:dyDescent="0.2">
      <c r="A491" s="3">
        <v>488</v>
      </c>
      <c r="B491" s="3">
        <v>348616</v>
      </c>
      <c r="C491" s="3" t="s">
        <v>450</v>
      </c>
      <c r="D491" s="3" t="s">
        <v>63</v>
      </c>
      <c r="E491" s="30" t="s">
        <v>61</v>
      </c>
      <c r="F491" s="3">
        <v>348616</v>
      </c>
      <c r="G491" s="3">
        <v>13</v>
      </c>
      <c r="H491" s="3">
        <v>0.74</v>
      </c>
    </row>
    <row r="492" spans="1:8" x14ac:dyDescent="0.2">
      <c r="A492" s="3">
        <v>489</v>
      </c>
      <c r="B492" s="3">
        <v>348368</v>
      </c>
      <c r="C492" s="3" t="s">
        <v>90</v>
      </c>
      <c r="D492" s="3" t="s">
        <v>89</v>
      </c>
      <c r="E492" s="30" t="s">
        <v>61</v>
      </c>
      <c r="F492" s="3">
        <v>348368</v>
      </c>
      <c r="G492" s="3">
        <v>12</v>
      </c>
      <c r="H492" s="3">
        <v>0.23</v>
      </c>
    </row>
    <row r="493" spans="1:8" x14ac:dyDescent="0.2">
      <c r="A493" s="3">
        <v>490</v>
      </c>
      <c r="B493" s="3">
        <v>347625</v>
      </c>
      <c r="C493" s="3" t="s">
        <v>192</v>
      </c>
      <c r="D493" s="3" t="s">
        <v>65</v>
      </c>
      <c r="E493" s="30" t="s">
        <v>61</v>
      </c>
      <c r="F493" s="3">
        <v>347625</v>
      </c>
      <c r="G493" s="3">
        <v>30</v>
      </c>
      <c r="H493" s="3">
        <v>0.18</v>
      </c>
    </row>
    <row r="494" spans="1:8" x14ac:dyDescent="0.2">
      <c r="A494" s="3">
        <v>491</v>
      </c>
      <c r="B494" s="3">
        <v>347637</v>
      </c>
      <c r="C494" s="3" t="s">
        <v>242</v>
      </c>
      <c r="D494" s="3" t="s">
        <v>103</v>
      </c>
      <c r="E494" s="30" t="s">
        <v>61</v>
      </c>
      <c r="F494" s="3">
        <v>347637</v>
      </c>
      <c r="G494" s="3">
        <v>7</v>
      </c>
      <c r="H494" s="3">
        <v>0.77</v>
      </c>
    </row>
    <row r="495" spans="1:8" x14ac:dyDescent="0.2">
      <c r="A495" s="3">
        <v>492</v>
      </c>
      <c r="B495" s="3">
        <v>353541</v>
      </c>
      <c r="C495" s="3" t="s">
        <v>196</v>
      </c>
      <c r="D495" s="3" t="s">
        <v>103</v>
      </c>
      <c r="E495" s="30" t="s">
        <v>61</v>
      </c>
      <c r="F495" s="3">
        <v>353541</v>
      </c>
      <c r="G495" s="3">
        <v>23</v>
      </c>
      <c r="H495" s="3">
        <v>0.32</v>
      </c>
    </row>
    <row r="496" spans="1:8" x14ac:dyDescent="0.2">
      <c r="A496" s="3">
        <v>493</v>
      </c>
      <c r="B496" s="3">
        <v>348020</v>
      </c>
      <c r="C496" s="3" t="s">
        <v>206</v>
      </c>
      <c r="D496" s="3" t="s">
        <v>70</v>
      </c>
      <c r="E496" s="30" t="s">
        <v>61</v>
      </c>
      <c r="F496" s="3">
        <v>348020</v>
      </c>
      <c r="G496" s="3">
        <v>12</v>
      </c>
      <c r="H496" s="3">
        <v>0.67</v>
      </c>
    </row>
    <row r="497" spans="1:8" x14ac:dyDescent="0.2">
      <c r="A497" s="3">
        <v>494</v>
      </c>
      <c r="B497" s="3">
        <v>348168</v>
      </c>
      <c r="C497" s="3" t="s">
        <v>439</v>
      </c>
      <c r="D497" s="3" t="s">
        <v>74</v>
      </c>
      <c r="E497" s="30" t="s">
        <v>61</v>
      </c>
      <c r="F497" s="3">
        <v>348168</v>
      </c>
      <c r="G497" s="3">
        <v>23</v>
      </c>
      <c r="H497" s="3">
        <v>0.53</v>
      </c>
    </row>
    <row r="498" spans="1:8" x14ac:dyDescent="0.2">
      <c r="A498" s="3">
        <v>495</v>
      </c>
      <c r="B498" s="3">
        <v>348302</v>
      </c>
      <c r="C498" s="3" t="s">
        <v>451</v>
      </c>
      <c r="D498" s="3" t="s">
        <v>82</v>
      </c>
      <c r="E498" s="30" t="s">
        <v>61</v>
      </c>
      <c r="F498" s="3">
        <v>348302</v>
      </c>
      <c r="G498" s="3">
        <v>23</v>
      </c>
      <c r="H498" s="3">
        <v>0.1</v>
      </c>
    </row>
    <row r="499" spans="1:8" x14ac:dyDescent="0.2">
      <c r="A499" s="3">
        <v>496</v>
      </c>
      <c r="B499" s="3">
        <v>348303</v>
      </c>
      <c r="C499" s="3" t="s">
        <v>451</v>
      </c>
      <c r="D499" s="3" t="s">
        <v>82</v>
      </c>
      <c r="E499" s="30" t="s">
        <v>61</v>
      </c>
      <c r="F499" s="3">
        <v>348303</v>
      </c>
      <c r="G499" s="3">
        <v>11</v>
      </c>
      <c r="H499" s="3">
        <v>0.25</v>
      </c>
    </row>
    <row r="500" spans="1:8" x14ac:dyDescent="0.2">
      <c r="A500" s="3">
        <v>497</v>
      </c>
      <c r="B500" s="3">
        <v>348763</v>
      </c>
      <c r="C500" s="3" t="s">
        <v>452</v>
      </c>
      <c r="D500" s="3" t="s">
        <v>60</v>
      </c>
      <c r="E500" s="30" t="s">
        <v>61</v>
      </c>
      <c r="F500" s="3">
        <v>348763</v>
      </c>
      <c r="G500" s="3">
        <v>16</v>
      </c>
      <c r="H500" s="3">
        <v>0.81</v>
      </c>
    </row>
    <row r="501" spans="1:8" x14ac:dyDescent="0.2">
      <c r="A501" s="3">
        <v>498</v>
      </c>
      <c r="B501" s="3">
        <v>348767</v>
      </c>
      <c r="C501" s="3" t="s">
        <v>453</v>
      </c>
      <c r="D501" s="3" t="s">
        <v>60</v>
      </c>
      <c r="E501" s="30" t="s">
        <v>61</v>
      </c>
      <c r="F501" s="3">
        <v>348767</v>
      </c>
      <c r="G501" s="3">
        <v>26</v>
      </c>
      <c r="H501" s="3">
        <v>0.66</v>
      </c>
    </row>
    <row r="502" spans="1:8" x14ac:dyDescent="0.2">
      <c r="A502" s="3">
        <v>499</v>
      </c>
      <c r="B502" s="3">
        <v>348795</v>
      </c>
      <c r="C502" s="3" t="s">
        <v>454</v>
      </c>
      <c r="D502" s="3" t="s">
        <v>65</v>
      </c>
      <c r="E502" s="30" t="s">
        <v>61</v>
      </c>
      <c r="F502" s="3">
        <v>348795</v>
      </c>
      <c r="G502" s="3">
        <v>11</v>
      </c>
      <c r="H502" s="3">
        <v>0.78</v>
      </c>
    </row>
    <row r="503" spans="1:8" x14ac:dyDescent="0.2">
      <c r="A503" s="3">
        <v>500</v>
      </c>
      <c r="B503" s="3">
        <v>348175</v>
      </c>
      <c r="C503" s="3" t="s">
        <v>455</v>
      </c>
      <c r="D503" s="3" t="s">
        <v>151</v>
      </c>
      <c r="E503" s="30" t="s">
        <v>61</v>
      </c>
      <c r="F503" s="3">
        <v>348175</v>
      </c>
      <c r="G503" s="3">
        <v>21</v>
      </c>
      <c r="H503" s="3">
        <v>0.73</v>
      </c>
    </row>
    <row r="504" spans="1:8" x14ac:dyDescent="0.2">
      <c r="A504" s="3">
        <v>501</v>
      </c>
      <c r="B504" s="3">
        <v>348194</v>
      </c>
      <c r="C504" s="3" t="s">
        <v>456</v>
      </c>
      <c r="D504" s="3" t="s">
        <v>151</v>
      </c>
      <c r="E504" s="30" t="s">
        <v>61</v>
      </c>
      <c r="F504" s="3">
        <v>348194</v>
      </c>
      <c r="G504" s="3">
        <v>30</v>
      </c>
      <c r="H504" s="3">
        <v>0.24</v>
      </c>
    </row>
    <row r="505" spans="1:8" x14ac:dyDescent="0.2">
      <c r="A505" s="3">
        <v>502</v>
      </c>
      <c r="B505" s="3">
        <v>348800</v>
      </c>
      <c r="C505" s="3" t="s">
        <v>457</v>
      </c>
      <c r="D505" s="3" t="s">
        <v>65</v>
      </c>
      <c r="E505" s="30" t="s">
        <v>61</v>
      </c>
      <c r="F505" s="3">
        <v>348800</v>
      </c>
      <c r="G505" s="3">
        <v>8</v>
      </c>
      <c r="H505" s="3">
        <v>0.47</v>
      </c>
    </row>
    <row r="506" spans="1:8" x14ac:dyDescent="0.2">
      <c r="A506" s="3">
        <v>503</v>
      </c>
      <c r="B506" s="3">
        <v>362727</v>
      </c>
      <c r="C506" s="3" t="s">
        <v>458</v>
      </c>
      <c r="D506" s="3" t="s">
        <v>60</v>
      </c>
      <c r="E506" s="30" t="s">
        <v>61</v>
      </c>
      <c r="F506" s="3">
        <v>362727</v>
      </c>
      <c r="G506" s="3">
        <v>12</v>
      </c>
      <c r="H506" s="3">
        <v>0.36</v>
      </c>
    </row>
    <row r="507" spans="1:8" x14ac:dyDescent="0.2">
      <c r="A507" s="3">
        <v>504</v>
      </c>
      <c r="B507" s="3">
        <v>362787</v>
      </c>
      <c r="C507" s="3" t="s">
        <v>459</v>
      </c>
      <c r="D507" s="3" t="s">
        <v>60</v>
      </c>
      <c r="E507" s="30" t="s">
        <v>61</v>
      </c>
      <c r="F507" s="3">
        <v>362787</v>
      </c>
      <c r="G507" s="3">
        <v>5</v>
      </c>
      <c r="H507" s="3">
        <v>0.83</v>
      </c>
    </row>
    <row r="508" spans="1:8" x14ac:dyDescent="0.2">
      <c r="A508" s="3">
        <v>505</v>
      </c>
      <c r="B508" s="3">
        <v>362797</v>
      </c>
      <c r="C508" s="3" t="s">
        <v>460</v>
      </c>
      <c r="D508" s="3" t="s">
        <v>60</v>
      </c>
      <c r="E508" s="30" t="s">
        <v>61</v>
      </c>
      <c r="F508" s="3">
        <v>362797</v>
      </c>
      <c r="G508" s="3">
        <v>10</v>
      </c>
      <c r="H508" s="3">
        <v>0.72</v>
      </c>
    </row>
    <row r="509" spans="1:8" x14ac:dyDescent="0.2">
      <c r="A509" s="3">
        <v>506</v>
      </c>
      <c r="B509" s="3">
        <v>362709</v>
      </c>
      <c r="C509" s="3" t="s">
        <v>461</v>
      </c>
      <c r="D509" s="3" t="s">
        <v>60</v>
      </c>
      <c r="E509" s="30" t="s">
        <v>61</v>
      </c>
      <c r="F509" s="3">
        <v>362709</v>
      </c>
      <c r="G509" s="3">
        <v>9</v>
      </c>
      <c r="H509" s="3">
        <v>0.49</v>
      </c>
    </row>
    <row r="510" spans="1:8" x14ac:dyDescent="0.2">
      <c r="A510" s="3">
        <v>507</v>
      </c>
      <c r="B510" s="3">
        <v>362712</v>
      </c>
      <c r="C510" s="3" t="s">
        <v>462</v>
      </c>
      <c r="D510" s="3" t="s">
        <v>60</v>
      </c>
      <c r="E510" s="30" t="s">
        <v>61</v>
      </c>
      <c r="F510" s="3">
        <v>362712</v>
      </c>
      <c r="G510" s="3">
        <v>17</v>
      </c>
      <c r="H510" s="3">
        <v>0.48</v>
      </c>
    </row>
    <row r="511" spans="1:8" x14ac:dyDescent="0.2">
      <c r="A511" s="3">
        <v>508</v>
      </c>
      <c r="B511" s="3">
        <v>362726</v>
      </c>
      <c r="C511" s="3" t="s">
        <v>325</v>
      </c>
      <c r="D511" s="3" t="s">
        <v>60</v>
      </c>
      <c r="E511" s="30" t="s">
        <v>61</v>
      </c>
      <c r="F511" s="3">
        <v>362726</v>
      </c>
      <c r="G511" s="3">
        <v>25</v>
      </c>
      <c r="H511" s="3">
        <v>0.72</v>
      </c>
    </row>
    <row r="512" spans="1:8" x14ac:dyDescent="0.2">
      <c r="A512" s="3">
        <v>509</v>
      </c>
      <c r="B512" s="3">
        <v>362654</v>
      </c>
      <c r="C512" s="3" t="s">
        <v>202</v>
      </c>
      <c r="D512" s="3" t="s">
        <v>80</v>
      </c>
      <c r="E512" s="30" t="s">
        <v>61</v>
      </c>
      <c r="F512" s="3">
        <v>362654</v>
      </c>
      <c r="G512" s="3">
        <v>22</v>
      </c>
      <c r="H512" s="3">
        <v>0.55000000000000004</v>
      </c>
    </row>
    <row r="513" spans="1:8" x14ac:dyDescent="0.2">
      <c r="A513" s="3">
        <v>510</v>
      </c>
      <c r="B513" s="3">
        <v>347742</v>
      </c>
      <c r="C513" s="3" t="s">
        <v>463</v>
      </c>
      <c r="D513" s="3" t="s">
        <v>103</v>
      </c>
      <c r="E513" s="30" t="s">
        <v>61</v>
      </c>
      <c r="F513" s="3">
        <v>347742</v>
      </c>
      <c r="G513" s="3">
        <v>19</v>
      </c>
      <c r="H513" s="3">
        <v>0.55000000000000004</v>
      </c>
    </row>
    <row r="514" spans="1:8" x14ac:dyDescent="0.2">
      <c r="A514" s="3">
        <v>511</v>
      </c>
      <c r="B514" s="3">
        <v>347748</v>
      </c>
      <c r="C514" s="3" t="s">
        <v>464</v>
      </c>
      <c r="D514" s="3" t="s">
        <v>103</v>
      </c>
      <c r="E514" s="30" t="s">
        <v>61</v>
      </c>
      <c r="F514" s="3">
        <v>347748</v>
      </c>
      <c r="G514" s="3">
        <v>25</v>
      </c>
      <c r="H514" s="3">
        <v>0.25</v>
      </c>
    </row>
    <row r="515" spans="1:8" x14ac:dyDescent="0.2">
      <c r="A515" s="3">
        <v>512</v>
      </c>
      <c r="B515" s="3">
        <v>347749</v>
      </c>
      <c r="C515" s="3" t="s">
        <v>465</v>
      </c>
      <c r="D515" s="3" t="s">
        <v>103</v>
      </c>
      <c r="E515" s="30" t="s">
        <v>61</v>
      </c>
      <c r="F515" s="3">
        <v>347749</v>
      </c>
      <c r="G515" s="3">
        <v>17</v>
      </c>
      <c r="H515" s="3">
        <v>0.76</v>
      </c>
    </row>
    <row r="516" spans="1:8" x14ac:dyDescent="0.2">
      <c r="A516" s="3">
        <v>513</v>
      </c>
      <c r="B516" s="3">
        <v>347750</v>
      </c>
      <c r="C516" s="3" t="s">
        <v>466</v>
      </c>
      <c r="D516" s="3" t="s">
        <v>103</v>
      </c>
      <c r="E516" s="30" t="s">
        <v>61</v>
      </c>
      <c r="F516" s="3">
        <v>347750</v>
      </c>
      <c r="G516" s="3">
        <v>29</v>
      </c>
      <c r="H516" s="3">
        <v>0.77</v>
      </c>
    </row>
    <row r="517" spans="1:8" x14ac:dyDescent="0.2">
      <c r="A517" s="3">
        <v>514</v>
      </c>
      <c r="B517" s="3">
        <v>347756</v>
      </c>
      <c r="C517" s="3" t="s">
        <v>467</v>
      </c>
      <c r="D517" s="3" t="s">
        <v>103</v>
      </c>
      <c r="E517" s="30" t="s">
        <v>61</v>
      </c>
      <c r="F517" s="3">
        <v>347756</v>
      </c>
      <c r="G517" s="3">
        <v>15</v>
      </c>
      <c r="H517" s="3">
        <v>0.77</v>
      </c>
    </row>
    <row r="518" spans="1:8" x14ac:dyDescent="0.2">
      <c r="A518" s="3">
        <v>515</v>
      </c>
      <c r="B518" s="3">
        <v>347760</v>
      </c>
      <c r="C518" s="3" t="s">
        <v>468</v>
      </c>
      <c r="D518" s="3" t="s">
        <v>103</v>
      </c>
      <c r="E518" s="30" t="s">
        <v>61</v>
      </c>
      <c r="F518" s="3">
        <v>347760</v>
      </c>
      <c r="G518" s="3">
        <v>8</v>
      </c>
      <c r="H518" s="3">
        <v>0.7</v>
      </c>
    </row>
    <row r="519" spans="1:8" x14ac:dyDescent="0.2">
      <c r="A519" s="3">
        <v>516</v>
      </c>
      <c r="B519" s="3">
        <v>347766</v>
      </c>
      <c r="C519" s="3" t="s">
        <v>469</v>
      </c>
      <c r="D519" s="3" t="s">
        <v>103</v>
      </c>
      <c r="E519" s="30" t="s">
        <v>61</v>
      </c>
      <c r="F519" s="3">
        <v>347766</v>
      </c>
      <c r="G519" s="3">
        <v>5</v>
      </c>
      <c r="H519" s="3">
        <v>0.72</v>
      </c>
    </row>
    <row r="520" spans="1:8" x14ac:dyDescent="0.2">
      <c r="A520" s="3">
        <v>517</v>
      </c>
      <c r="B520" s="3">
        <v>347767</v>
      </c>
      <c r="C520" s="3" t="s">
        <v>470</v>
      </c>
      <c r="D520" s="3" t="s">
        <v>103</v>
      </c>
      <c r="E520" s="30" t="s">
        <v>61</v>
      </c>
      <c r="F520" s="3">
        <v>347767</v>
      </c>
      <c r="G520" s="3">
        <v>30</v>
      </c>
      <c r="H520" s="3">
        <v>0.72</v>
      </c>
    </row>
    <row r="521" spans="1:8" x14ac:dyDescent="0.2">
      <c r="A521" s="3">
        <v>518</v>
      </c>
      <c r="B521" s="3">
        <v>348464</v>
      </c>
      <c r="C521" s="3" t="s">
        <v>471</v>
      </c>
      <c r="D521" s="3" t="s">
        <v>74</v>
      </c>
      <c r="E521" s="30" t="s">
        <v>61</v>
      </c>
      <c r="F521" s="3">
        <v>348464</v>
      </c>
      <c r="G521" s="3">
        <v>9</v>
      </c>
      <c r="H521" s="3">
        <v>0.83</v>
      </c>
    </row>
    <row r="522" spans="1:8" x14ac:dyDescent="0.2">
      <c r="A522" s="3">
        <v>519</v>
      </c>
      <c r="B522" s="3">
        <v>348466</v>
      </c>
      <c r="C522" s="3" t="s">
        <v>472</v>
      </c>
      <c r="D522" s="3" t="s">
        <v>74</v>
      </c>
      <c r="E522" s="30" t="s">
        <v>61</v>
      </c>
      <c r="F522" s="3">
        <v>348466</v>
      </c>
      <c r="G522" s="3">
        <v>8</v>
      </c>
      <c r="H522" s="3">
        <v>0.48</v>
      </c>
    </row>
    <row r="523" spans="1:8" x14ac:dyDescent="0.2">
      <c r="A523" s="3">
        <v>520</v>
      </c>
      <c r="B523" s="3">
        <v>362786</v>
      </c>
      <c r="C523" s="3" t="s">
        <v>473</v>
      </c>
      <c r="D523" s="3" t="s">
        <v>60</v>
      </c>
      <c r="E523" s="30" t="s">
        <v>61</v>
      </c>
      <c r="F523" s="3">
        <v>362786</v>
      </c>
      <c r="G523" s="3">
        <v>9</v>
      </c>
      <c r="H523" s="3">
        <v>0.15</v>
      </c>
    </row>
    <row r="524" spans="1:8" x14ac:dyDescent="0.2">
      <c r="A524" s="3">
        <v>521</v>
      </c>
      <c r="B524" s="3">
        <v>362801</v>
      </c>
      <c r="C524" s="3" t="s">
        <v>474</v>
      </c>
      <c r="D524" s="3" t="s">
        <v>74</v>
      </c>
      <c r="E524" s="30" t="s">
        <v>61</v>
      </c>
      <c r="F524" s="3">
        <v>362801</v>
      </c>
      <c r="G524" s="3">
        <v>6</v>
      </c>
      <c r="H524" s="3">
        <v>0.24</v>
      </c>
    </row>
    <row r="525" spans="1:8" x14ac:dyDescent="0.2">
      <c r="A525" s="3">
        <v>522</v>
      </c>
      <c r="B525" s="3">
        <v>348174</v>
      </c>
      <c r="C525" s="3" t="s">
        <v>475</v>
      </c>
      <c r="D525" s="3" t="s">
        <v>151</v>
      </c>
      <c r="E525" s="30" t="s">
        <v>61</v>
      </c>
      <c r="F525" s="3">
        <v>348174</v>
      </c>
      <c r="G525" s="3">
        <v>27</v>
      </c>
      <c r="H525" s="3">
        <v>0.83</v>
      </c>
    </row>
    <row r="526" spans="1:8" x14ac:dyDescent="0.2">
      <c r="A526" s="3">
        <v>523</v>
      </c>
      <c r="B526" s="3">
        <v>348480</v>
      </c>
      <c r="C526" s="3" t="s">
        <v>476</v>
      </c>
      <c r="D526" s="3" t="s">
        <v>60</v>
      </c>
      <c r="E526" s="30" t="s">
        <v>61</v>
      </c>
      <c r="F526" s="3">
        <v>348480</v>
      </c>
      <c r="G526" s="3">
        <v>5</v>
      </c>
      <c r="H526" s="3">
        <v>0.67</v>
      </c>
    </row>
    <row r="527" spans="1:8" x14ac:dyDescent="0.2">
      <c r="A527" s="3">
        <v>524</v>
      </c>
      <c r="B527" s="3">
        <v>347885</v>
      </c>
      <c r="C527" s="3" t="s">
        <v>477</v>
      </c>
      <c r="D527" s="3" t="s">
        <v>76</v>
      </c>
      <c r="E527" s="30" t="s">
        <v>61</v>
      </c>
      <c r="F527" s="3">
        <v>347885</v>
      </c>
      <c r="G527" s="3">
        <v>29</v>
      </c>
      <c r="H527" s="3">
        <v>0.88</v>
      </c>
    </row>
    <row r="528" spans="1:8" x14ac:dyDescent="0.2">
      <c r="A528" s="3">
        <v>525</v>
      </c>
      <c r="B528" s="3">
        <v>347985</v>
      </c>
      <c r="C528" s="3" t="s">
        <v>174</v>
      </c>
      <c r="D528" s="3" t="s">
        <v>82</v>
      </c>
      <c r="E528" s="30" t="s">
        <v>61</v>
      </c>
      <c r="F528" s="3">
        <v>347985</v>
      </c>
      <c r="G528" s="3">
        <v>18</v>
      </c>
      <c r="H528" s="3">
        <v>0.67</v>
      </c>
    </row>
    <row r="529" spans="1:8" x14ac:dyDescent="0.2">
      <c r="A529" s="3">
        <v>526</v>
      </c>
      <c r="B529" s="3">
        <v>348165</v>
      </c>
      <c r="C529" s="3" t="s">
        <v>86</v>
      </c>
      <c r="D529" s="3" t="s">
        <v>74</v>
      </c>
      <c r="E529" s="30" t="s">
        <v>61</v>
      </c>
      <c r="F529" s="3">
        <v>348165</v>
      </c>
      <c r="G529" s="3">
        <v>21</v>
      </c>
      <c r="H529" s="3">
        <v>0.21</v>
      </c>
    </row>
    <row r="530" spans="1:8" x14ac:dyDescent="0.2">
      <c r="A530" s="3">
        <v>527</v>
      </c>
      <c r="B530" s="3">
        <v>348236</v>
      </c>
      <c r="C530" s="3" t="s">
        <v>376</v>
      </c>
      <c r="D530" s="3" t="s">
        <v>68</v>
      </c>
      <c r="E530" s="30" t="s">
        <v>61</v>
      </c>
      <c r="F530" s="3">
        <v>348236</v>
      </c>
      <c r="G530" s="3">
        <v>17</v>
      </c>
      <c r="H530" s="3">
        <v>0.86</v>
      </c>
    </row>
    <row r="531" spans="1:8" x14ac:dyDescent="0.2">
      <c r="A531" s="3">
        <v>528</v>
      </c>
      <c r="B531" s="3">
        <v>362796</v>
      </c>
      <c r="C531" s="3" t="s">
        <v>478</v>
      </c>
      <c r="D531" s="3" t="s">
        <v>60</v>
      </c>
      <c r="E531" s="30" t="s">
        <v>61</v>
      </c>
      <c r="F531" s="3">
        <v>362796</v>
      </c>
      <c r="G531" s="3">
        <v>8</v>
      </c>
      <c r="H531" s="3">
        <v>0.39</v>
      </c>
    </row>
    <row r="532" spans="1:8" x14ac:dyDescent="0.2">
      <c r="A532" s="3">
        <v>529</v>
      </c>
      <c r="B532" s="3">
        <v>362800</v>
      </c>
      <c r="C532" s="3" t="s">
        <v>479</v>
      </c>
      <c r="D532" s="3" t="s">
        <v>60</v>
      </c>
      <c r="E532" s="30" t="s">
        <v>61</v>
      </c>
      <c r="F532" s="3">
        <v>362800</v>
      </c>
      <c r="G532" s="3">
        <v>30</v>
      </c>
      <c r="H532" s="3">
        <v>0.25</v>
      </c>
    </row>
    <row r="533" spans="1:8" x14ac:dyDescent="0.2">
      <c r="A533" s="3">
        <v>530</v>
      </c>
      <c r="B533" s="3">
        <v>362795</v>
      </c>
      <c r="C533" s="3" t="s">
        <v>480</v>
      </c>
      <c r="D533" s="3" t="s">
        <v>60</v>
      </c>
      <c r="E533" s="30" t="s">
        <v>61</v>
      </c>
      <c r="F533" s="3">
        <v>362795</v>
      </c>
      <c r="G533" s="3">
        <v>10</v>
      </c>
      <c r="H533" s="3">
        <v>0.62</v>
      </c>
    </row>
    <row r="534" spans="1:8" x14ac:dyDescent="0.2">
      <c r="A534" s="3">
        <v>531</v>
      </c>
      <c r="B534" s="3">
        <v>362799</v>
      </c>
      <c r="C534" s="3" t="s">
        <v>481</v>
      </c>
      <c r="D534" s="3" t="s">
        <v>60</v>
      </c>
      <c r="E534" s="30" t="s">
        <v>61</v>
      </c>
      <c r="F534" s="3">
        <v>362799</v>
      </c>
      <c r="G534" s="3">
        <v>30</v>
      </c>
      <c r="H534" s="3">
        <v>0.45</v>
      </c>
    </row>
    <row r="535" spans="1:8" x14ac:dyDescent="0.2">
      <c r="A535" s="3">
        <v>532</v>
      </c>
      <c r="B535" s="3">
        <v>362802</v>
      </c>
      <c r="C535" s="3" t="s">
        <v>482</v>
      </c>
      <c r="D535" s="3" t="s">
        <v>60</v>
      </c>
      <c r="E535" s="30" t="s">
        <v>61</v>
      </c>
      <c r="F535" s="3">
        <v>362802</v>
      </c>
      <c r="G535" s="3">
        <v>5</v>
      </c>
      <c r="H535" s="3">
        <v>0.89</v>
      </c>
    </row>
    <row r="536" spans="1:8" x14ac:dyDescent="0.2">
      <c r="A536" s="3">
        <v>533</v>
      </c>
      <c r="B536" s="3">
        <v>362794</v>
      </c>
      <c r="C536" s="3" t="s">
        <v>483</v>
      </c>
      <c r="D536" s="3" t="s">
        <v>60</v>
      </c>
      <c r="E536" s="30" t="s">
        <v>61</v>
      </c>
      <c r="F536" s="3">
        <v>362794</v>
      </c>
      <c r="G536" s="3">
        <v>23</v>
      </c>
      <c r="H536" s="3">
        <v>0.27</v>
      </c>
    </row>
    <row r="537" spans="1:8" x14ac:dyDescent="0.2">
      <c r="A537" s="3">
        <v>534</v>
      </c>
      <c r="B537" s="3">
        <v>348876</v>
      </c>
      <c r="C537" s="3" t="s">
        <v>484</v>
      </c>
      <c r="D537" s="3" t="s">
        <v>60</v>
      </c>
      <c r="E537" s="30" t="s">
        <v>61</v>
      </c>
      <c r="F537" s="3">
        <v>348876</v>
      </c>
      <c r="G537" s="3">
        <v>15</v>
      </c>
      <c r="H537" s="3">
        <v>0.48</v>
      </c>
    </row>
    <row r="538" spans="1:8" x14ac:dyDescent="0.2">
      <c r="A538" s="3">
        <v>535</v>
      </c>
      <c r="B538" s="3">
        <v>348877</v>
      </c>
      <c r="C538" s="3" t="s">
        <v>485</v>
      </c>
      <c r="D538" s="3" t="s">
        <v>60</v>
      </c>
      <c r="E538" s="30" t="s">
        <v>61</v>
      </c>
      <c r="F538" s="3">
        <v>348877</v>
      </c>
      <c r="G538" s="3">
        <v>12</v>
      </c>
      <c r="H538" s="3">
        <v>0.18</v>
      </c>
    </row>
    <row r="539" spans="1:8" x14ac:dyDescent="0.2">
      <c r="A539" s="3">
        <v>536</v>
      </c>
      <c r="B539" s="3">
        <v>348878</v>
      </c>
      <c r="C539" s="3" t="s">
        <v>486</v>
      </c>
      <c r="D539" s="3" t="s">
        <v>60</v>
      </c>
      <c r="E539" s="30" t="s">
        <v>61</v>
      </c>
      <c r="F539" s="3">
        <v>348878</v>
      </c>
      <c r="G539" s="3">
        <v>30</v>
      </c>
      <c r="H539" s="3">
        <v>0.67</v>
      </c>
    </row>
    <row r="540" spans="1:8" x14ac:dyDescent="0.2">
      <c r="A540" s="3">
        <v>537</v>
      </c>
      <c r="B540" s="3">
        <v>362798</v>
      </c>
      <c r="C540" s="3" t="s">
        <v>487</v>
      </c>
      <c r="D540" s="3" t="s">
        <v>60</v>
      </c>
      <c r="E540" s="30" t="s">
        <v>61</v>
      </c>
      <c r="F540" s="3">
        <v>362798</v>
      </c>
      <c r="G540" s="3">
        <v>22</v>
      </c>
      <c r="H540" s="3">
        <v>0.88</v>
      </c>
    </row>
    <row r="541" spans="1:8" x14ac:dyDescent="0.2">
      <c r="A541" s="3">
        <v>538</v>
      </c>
      <c r="B541" s="3">
        <v>348597</v>
      </c>
      <c r="C541" s="3" t="s">
        <v>488</v>
      </c>
      <c r="D541" s="3" t="s">
        <v>74</v>
      </c>
      <c r="E541" s="30" t="s">
        <v>61</v>
      </c>
      <c r="F541" s="3">
        <v>348597</v>
      </c>
      <c r="G541" s="3">
        <v>15</v>
      </c>
      <c r="H541" s="3">
        <v>0.74</v>
      </c>
    </row>
    <row r="542" spans="1:8" x14ac:dyDescent="0.2">
      <c r="A542" s="3">
        <v>539</v>
      </c>
      <c r="B542" s="3">
        <v>362702</v>
      </c>
      <c r="C542" s="3" t="s">
        <v>489</v>
      </c>
      <c r="D542" s="3" t="s">
        <v>151</v>
      </c>
      <c r="E542" s="30" t="s">
        <v>61</v>
      </c>
      <c r="F542" s="3">
        <v>362702</v>
      </c>
      <c r="G542" s="3">
        <v>22</v>
      </c>
      <c r="H542" s="3">
        <v>0.26</v>
      </c>
    </row>
    <row r="543" spans="1:8" x14ac:dyDescent="0.2">
      <c r="A543" s="3">
        <v>540</v>
      </c>
      <c r="B543" s="3">
        <v>362803</v>
      </c>
      <c r="C543" s="3" t="s">
        <v>490</v>
      </c>
      <c r="D543" s="3" t="s">
        <v>60</v>
      </c>
      <c r="E543" s="30" t="s">
        <v>61</v>
      </c>
      <c r="F543" s="3">
        <v>362803</v>
      </c>
      <c r="G543" s="3">
        <v>6</v>
      </c>
      <c r="H543" s="3">
        <v>0.17</v>
      </c>
    </row>
    <row r="544" spans="1:8" x14ac:dyDescent="0.2">
      <c r="A544" s="3">
        <v>541</v>
      </c>
      <c r="B544" s="3">
        <v>348602</v>
      </c>
      <c r="C544" s="3" t="s">
        <v>491</v>
      </c>
      <c r="D544" s="3" t="s">
        <v>76</v>
      </c>
      <c r="E544" s="30" t="s">
        <v>61</v>
      </c>
      <c r="F544" s="3">
        <v>348602</v>
      </c>
      <c r="G544" s="3">
        <v>30</v>
      </c>
      <c r="H544" s="3">
        <v>0.43</v>
      </c>
    </row>
    <row r="545" spans="1:8" x14ac:dyDescent="0.2">
      <c r="A545" s="3">
        <v>542</v>
      </c>
      <c r="B545" s="3">
        <v>364185</v>
      </c>
      <c r="C545" s="3" t="s">
        <v>492</v>
      </c>
      <c r="D545" s="3" t="s">
        <v>68</v>
      </c>
      <c r="E545" s="30" t="s">
        <v>61</v>
      </c>
      <c r="F545" s="3">
        <v>364185</v>
      </c>
      <c r="G545" s="3">
        <v>11</v>
      </c>
      <c r="H545" s="3">
        <v>0.32</v>
      </c>
    </row>
    <row r="546" spans="1:8" x14ac:dyDescent="0.2">
      <c r="A546" s="3">
        <v>543</v>
      </c>
      <c r="B546" s="3">
        <v>348760</v>
      </c>
      <c r="C546" s="3" t="s">
        <v>493</v>
      </c>
      <c r="D546" s="3" t="s">
        <v>60</v>
      </c>
      <c r="E546" s="30" t="s">
        <v>61</v>
      </c>
      <c r="F546" s="3">
        <v>348760</v>
      </c>
      <c r="G546" s="3">
        <v>22</v>
      </c>
      <c r="H546" s="3">
        <v>0.36</v>
      </c>
    </row>
    <row r="547" spans="1:8" x14ac:dyDescent="0.2">
      <c r="A547" s="3">
        <v>544</v>
      </c>
      <c r="B547" s="3">
        <v>347581</v>
      </c>
      <c r="C547" s="3" t="s">
        <v>404</v>
      </c>
      <c r="D547" s="3" t="s">
        <v>103</v>
      </c>
      <c r="E547" s="30" t="s">
        <v>61</v>
      </c>
      <c r="F547" s="3">
        <v>347581</v>
      </c>
      <c r="G547" s="3">
        <v>9</v>
      </c>
      <c r="H547" s="3">
        <v>0.79</v>
      </c>
    </row>
    <row r="548" spans="1:8" x14ac:dyDescent="0.2">
      <c r="A548" s="3">
        <v>545</v>
      </c>
      <c r="B548" s="3">
        <v>348003</v>
      </c>
      <c r="C548" s="3" t="s">
        <v>494</v>
      </c>
      <c r="D548" s="3" t="s">
        <v>76</v>
      </c>
      <c r="E548" s="30" t="s">
        <v>61</v>
      </c>
      <c r="F548" s="3">
        <v>348003</v>
      </c>
      <c r="G548" s="3">
        <v>8</v>
      </c>
      <c r="H548" s="3">
        <v>0.68</v>
      </c>
    </row>
    <row r="549" spans="1:8" x14ac:dyDescent="0.2">
      <c r="A549" s="3">
        <v>546</v>
      </c>
      <c r="B549" s="3">
        <v>348583</v>
      </c>
      <c r="C549" s="3" t="s">
        <v>495</v>
      </c>
      <c r="D549" s="3" t="s">
        <v>74</v>
      </c>
      <c r="E549" s="30" t="s">
        <v>61</v>
      </c>
      <c r="F549" s="3">
        <v>348583</v>
      </c>
      <c r="G549" s="3">
        <v>28</v>
      </c>
      <c r="H549" s="3">
        <v>0.9</v>
      </c>
    </row>
    <row r="550" spans="1:8" x14ac:dyDescent="0.2">
      <c r="A550" s="3">
        <v>547</v>
      </c>
      <c r="B550" s="3">
        <v>348594</v>
      </c>
      <c r="C550" s="3" t="s">
        <v>496</v>
      </c>
      <c r="D550" s="3" t="s">
        <v>74</v>
      </c>
      <c r="E550" s="30" t="s">
        <v>61</v>
      </c>
      <c r="F550" s="3">
        <v>348594</v>
      </c>
      <c r="G550" s="3">
        <v>22</v>
      </c>
      <c r="H550" s="3">
        <v>0.19</v>
      </c>
    </row>
    <row r="551" spans="1:8" x14ac:dyDescent="0.2">
      <c r="A551" s="3">
        <v>548</v>
      </c>
      <c r="B551" s="3">
        <v>348288</v>
      </c>
      <c r="C551" s="3" t="s">
        <v>497</v>
      </c>
      <c r="D551" s="3" t="s">
        <v>74</v>
      </c>
      <c r="E551" s="30" t="s">
        <v>61</v>
      </c>
      <c r="F551" s="3">
        <v>348288</v>
      </c>
      <c r="G551" s="3">
        <v>16</v>
      </c>
      <c r="H551" s="3">
        <v>0.77</v>
      </c>
    </row>
    <row r="552" spans="1:8" x14ac:dyDescent="0.2">
      <c r="A552" s="3">
        <v>549</v>
      </c>
      <c r="B552" s="3">
        <v>364298</v>
      </c>
      <c r="C552" s="3" t="s">
        <v>498</v>
      </c>
      <c r="D552" s="3" t="s">
        <v>68</v>
      </c>
      <c r="E552" s="30" t="s">
        <v>61</v>
      </c>
      <c r="F552" s="3">
        <v>364298</v>
      </c>
      <c r="G552" s="3">
        <v>8</v>
      </c>
      <c r="H552" s="3">
        <v>0.26</v>
      </c>
    </row>
    <row r="553" spans="1:8" x14ac:dyDescent="0.2">
      <c r="A553" s="3">
        <v>550</v>
      </c>
      <c r="B553" s="3">
        <v>348199</v>
      </c>
      <c r="C553" s="3" t="s">
        <v>499</v>
      </c>
      <c r="D553" s="3" t="s">
        <v>151</v>
      </c>
      <c r="E553" s="30" t="s">
        <v>61</v>
      </c>
      <c r="F553" s="3">
        <v>348199</v>
      </c>
      <c r="G553" s="3">
        <v>27</v>
      </c>
      <c r="H553" s="3">
        <v>0.65</v>
      </c>
    </row>
    <row r="554" spans="1:8" x14ac:dyDescent="0.2">
      <c r="A554" s="3">
        <v>551</v>
      </c>
      <c r="B554" s="3">
        <v>353721</v>
      </c>
      <c r="C554" s="3" t="s">
        <v>500</v>
      </c>
      <c r="D554" s="3" t="s">
        <v>151</v>
      </c>
      <c r="E554" s="30" t="s">
        <v>61</v>
      </c>
      <c r="F554" s="3">
        <v>353721</v>
      </c>
      <c r="G554" s="3">
        <v>26</v>
      </c>
      <c r="H554" s="3">
        <v>0.76</v>
      </c>
    </row>
    <row r="555" spans="1:8" x14ac:dyDescent="0.2">
      <c r="A555" s="3">
        <v>552</v>
      </c>
      <c r="B555" s="3">
        <v>347871</v>
      </c>
      <c r="C555" s="3" t="s">
        <v>501</v>
      </c>
      <c r="D555" s="3" t="s">
        <v>76</v>
      </c>
      <c r="E555" s="30" t="s">
        <v>61</v>
      </c>
      <c r="F555" s="3">
        <v>347871</v>
      </c>
      <c r="G555" s="3">
        <v>8</v>
      </c>
      <c r="H555" s="3">
        <v>0.25</v>
      </c>
    </row>
    <row r="556" spans="1:8" x14ac:dyDescent="0.2">
      <c r="A556" s="3">
        <v>553</v>
      </c>
      <c r="B556" s="3">
        <v>362722</v>
      </c>
      <c r="C556" s="3" t="s">
        <v>502</v>
      </c>
      <c r="D556" s="3" t="s">
        <v>60</v>
      </c>
      <c r="E556" s="30" t="s">
        <v>61</v>
      </c>
      <c r="F556" s="3">
        <v>362722</v>
      </c>
      <c r="G556" s="3">
        <v>9</v>
      </c>
      <c r="H556" s="3">
        <v>0.38</v>
      </c>
    </row>
    <row r="557" spans="1:8" x14ac:dyDescent="0.2">
      <c r="A557" s="3">
        <v>554</v>
      </c>
      <c r="B557" s="3">
        <v>362724</v>
      </c>
      <c r="C557" s="3" t="s">
        <v>503</v>
      </c>
      <c r="D557" s="3" t="s">
        <v>60</v>
      </c>
      <c r="E557" s="30" t="s">
        <v>61</v>
      </c>
      <c r="F557" s="3">
        <v>362724</v>
      </c>
      <c r="G557" s="3">
        <v>14</v>
      </c>
      <c r="H557" s="3">
        <v>0.45</v>
      </c>
    </row>
    <row r="558" spans="1:8" x14ac:dyDescent="0.2">
      <c r="A558" s="3">
        <v>555</v>
      </c>
      <c r="B558" s="3">
        <v>348358</v>
      </c>
      <c r="C558" s="3" t="s">
        <v>504</v>
      </c>
      <c r="D558" s="3" t="s">
        <v>60</v>
      </c>
      <c r="E558" s="30" t="s">
        <v>61</v>
      </c>
      <c r="F558" s="3">
        <v>348358</v>
      </c>
      <c r="G558" s="3">
        <v>20</v>
      </c>
      <c r="H558" s="3">
        <v>0.48</v>
      </c>
    </row>
    <row r="559" spans="1:8" x14ac:dyDescent="0.2">
      <c r="A559" s="3">
        <v>556</v>
      </c>
      <c r="B559" s="3">
        <v>348620</v>
      </c>
      <c r="C559" s="3" t="s">
        <v>505</v>
      </c>
      <c r="D559" s="3" t="s">
        <v>74</v>
      </c>
      <c r="E559" s="30" t="s">
        <v>61</v>
      </c>
      <c r="F559" s="3">
        <v>348620</v>
      </c>
      <c r="G559" s="3">
        <v>15</v>
      </c>
      <c r="H559" s="3">
        <v>0.2</v>
      </c>
    </row>
    <row r="560" spans="1:8" x14ac:dyDescent="0.2">
      <c r="A560" s="3">
        <v>557</v>
      </c>
      <c r="B560" s="3">
        <v>348622</v>
      </c>
      <c r="C560" s="3" t="s">
        <v>506</v>
      </c>
      <c r="D560" s="3" t="s">
        <v>74</v>
      </c>
      <c r="E560" s="30" t="s">
        <v>61</v>
      </c>
      <c r="F560" s="3">
        <v>348622</v>
      </c>
      <c r="G560" s="3">
        <v>12</v>
      </c>
      <c r="H560" s="3">
        <v>0.28999999999999998</v>
      </c>
    </row>
    <row r="561" spans="1:8" x14ac:dyDescent="0.2">
      <c r="A561" s="3">
        <v>558</v>
      </c>
      <c r="B561" s="3">
        <v>348627</v>
      </c>
      <c r="C561" s="3" t="s">
        <v>507</v>
      </c>
      <c r="D561" s="3" t="s">
        <v>74</v>
      </c>
      <c r="E561" s="30" t="s">
        <v>61</v>
      </c>
      <c r="F561" s="3">
        <v>348627</v>
      </c>
      <c r="G561" s="3">
        <v>7</v>
      </c>
      <c r="H561" s="3">
        <v>0.26</v>
      </c>
    </row>
    <row r="562" spans="1:8" x14ac:dyDescent="0.2">
      <c r="A562" s="3">
        <v>559</v>
      </c>
      <c r="B562" s="3">
        <v>348803</v>
      </c>
      <c r="C562" s="3" t="s">
        <v>508</v>
      </c>
      <c r="D562" s="3" t="s">
        <v>60</v>
      </c>
      <c r="E562" s="30" t="s">
        <v>61</v>
      </c>
      <c r="F562" s="3">
        <v>348803</v>
      </c>
      <c r="G562" s="3">
        <v>28</v>
      </c>
      <c r="H562" s="3">
        <v>0.67</v>
      </c>
    </row>
    <row r="563" spans="1:8" x14ac:dyDescent="0.2">
      <c r="A563" s="3">
        <v>560</v>
      </c>
      <c r="B563" s="3">
        <v>348562</v>
      </c>
      <c r="C563" s="3" t="s">
        <v>509</v>
      </c>
      <c r="D563" s="3" t="s">
        <v>103</v>
      </c>
      <c r="E563" s="30" t="s">
        <v>61</v>
      </c>
      <c r="F563" s="3">
        <v>348562</v>
      </c>
      <c r="G563" s="3">
        <v>9</v>
      </c>
      <c r="H563" s="3">
        <v>0.25</v>
      </c>
    </row>
    <row r="564" spans="1:8" x14ac:dyDescent="0.2">
      <c r="A564" s="3">
        <v>561</v>
      </c>
      <c r="B564" s="3">
        <v>348359</v>
      </c>
      <c r="C564" s="3" t="s">
        <v>504</v>
      </c>
      <c r="D564" s="3" t="s">
        <v>60</v>
      </c>
      <c r="E564" s="30" t="s">
        <v>61</v>
      </c>
      <c r="F564" s="3">
        <v>348359</v>
      </c>
      <c r="G564" s="3">
        <v>13</v>
      </c>
      <c r="H564" s="3">
        <v>0.84</v>
      </c>
    </row>
    <row r="565" spans="1:8" x14ac:dyDescent="0.2">
      <c r="A565" s="3">
        <v>562</v>
      </c>
      <c r="B565" s="3">
        <v>348879</v>
      </c>
      <c r="C565" s="3" t="s">
        <v>510</v>
      </c>
      <c r="D565" s="3" t="s">
        <v>60</v>
      </c>
      <c r="E565" s="30" t="s">
        <v>61</v>
      </c>
      <c r="F565" s="3">
        <v>348879</v>
      </c>
      <c r="G565" s="3">
        <v>15</v>
      </c>
      <c r="H565" s="3">
        <v>0.38</v>
      </c>
    </row>
    <row r="566" spans="1:8" x14ac:dyDescent="0.2">
      <c r="A566" s="3">
        <v>563</v>
      </c>
      <c r="B566" s="3">
        <v>347604</v>
      </c>
      <c r="C566" s="3" t="s">
        <v>226</v>
      </c>
      <c r="D566" s="3" t="s">
        <v>103</v>
      </c>
      <c r="E566" s="30" t="s">
        <v>61</v>
      </c>
      <c r="F566" s="3">
        <v>347604</v>
      </c>
      <c r="G566" s="3">
        <v>25</v>
      </c>
      <c r="H566" s="3">
        <v>0.36</v>
      </c>
    </row>
    <row r="567" spans="1:8" x14ac:dyDescent="0.2">
      <c r="A567" s="3">
        <v>564</v>
      </c>
      <c r="B567" s="3">
        <v>353551</v>
      </c>
      <c r="C567" s="3" t="s">
        <v>511</v>
      </c>
      <c r="D567" s="3" t="s">
        <v>103</v>
      </c>
      <c r="E567" s="30" t="s">
        <v>61</v>
      </c>
      <c r="F567" s="3">
        <v>353551</v>
      </c>
      <c r="G567" s="3">
        <v>28</v>
      </c>
      <c r="H567" s="3">
        <v>0.56999999999999995</v>
      </c>
    </row>
    <row r="568" spans="1:8" x14ac:dyDescent="0.2">
      <c r="A568" s="3">
        <v>565</v>
      </c>
      <c r="B568" s="3">
        <v>353552</v>
      </c>
      <c r="C568" s="3" t="s">
        <v>446</v>
      </c>
      <c r="D568" s="3" t="s">
        <v>103</v>
      </c>
      <c r="E568" s="30" t="s">
        <v>61</v>
      </c>
      <c r="F568" s="3">
        <v>353552</v>
      </c>
      <c r="G568" s="3">
        <v>18</v>
      </c>
      <c r="H568" s="3">
        <v>0.19</v>
      </c>
    </row>
    <row r="569" spans="1:8" x14ac:dyDescent="0.2">
      <c r="A569" s="3">
        <v>566</v>
      </c>
      <c r="B569" s="3">
        <v>348567</v>
      </c>
      <c r="C569" s="3" t="s">
        <v>512</v>
      </c>
      <c r="D569" s="3" t="s">
        <v>70</v>
      </c>
      <c r="E569" s="30" t="s">
        <v>61</v>
      </c>
      <c r="F569" s="3">
        <v>348567</v>
      </c>
      <c r="G569" s="3">
        <v>19</v>
      </c>
      <c r="H569" s="3">
        <v>0.2</v>
      </c>
    </row>
    <row r="570" spans="1:8" x14ac:dyDescent="0.2">
      <c r="A570" s="3">
        <v>567</v>
      </c>
      <c r="B570" s="3">
        <v>348556</v>
      </c>
      <c r="C570" s="3" t="s">
        <v>513</v>
      </c>
      <c r="D570" s="3" t="s">
        <v>74</v>
      </c>
      <c r="E570" s="30" t="s">
        <v>61</v>
      </c>
      <c r="F570" s="3">
        <v>348556</v>
      </c>
      <c r="G570" s="3">
        <v>12</v>
      </c>
      <c r="H570" s="3">
        <v>0.51</v>
      </c>
    </row>
    <row r="571" spans="1:8" x14ac:dyDescent="0.2">
      <c r="A571" s="3">
        <v>568</v>
      </c>
      <c r="B571" s="3">
        <v>348454</v>
      </c>
      <c r="C571" s="3" t="s">
        <v>514</v>
      </c>
      <c r="D571" s="3" t="s">
        <v>65</v>
      </c>
      <c r="E571" s="30" t="s">
        <v>61</v>
      </c>
      <c r="F571" s="3">
        <v>348454</v>
      </c>
      <c r="G571" s="3">
        <v>22</v>
      </c>
      <c r="H571" s="3">
        <v>0.79</v>
      </c>
    </row>
    <row r="572" spans="1:8" x14ac:dyDescent="0.2">
      <c r="A572" s="3">
        <v>569</v>
      </c>
      <c r="B572" s="3">
        <v>364409</v>
      </c>
      <c r="C572" s="3" t="s">
        <v>515</v>
      </c>
      <c r="D572" s="3" t="s">
        <v>76</v>
      </c>
      <c r="E572" s="30" t="s">
        <v>61</v>
      </c>
      <c r="F572" s="3">
        <v>364409</v>
      </c>
      <c r="G572" s="3">
        <v>18</v>
      </c>
      <c r="H572" s="3">
        <v>0.34</v>
      </c>
    </row>
    <row r="573" spans="1:8" x14ac:dyDescent="0.2">
      <c r="A573" s="3">
        <v>570</v>
      </c>
      <c r="B573" s="3">
        <v>348494</v>
      </c>
      <c r="C573" s="3" t="s">
        <v>516</v>
      </c>
      <c r="D573" s="3" t="s">
        <v>103</v>
      </c>
      <c r="E573" s="30" t="s">
        <v>61</v>
      </c>
      <c r="F573" s="3">
        <v>348494</v>
      </c>
      <c r="G573" s="3">
        <v>10</v>
      </c>
      <c r="H573" s="3">
        <v>0.89</v>
      </c>
    </row>
    <row r="574" spans="1:8" x14ac:dyDescent="0.2">
      <c r="A574" s="3">
        <v>571</v>
      </c>
      <c r="B574" s="3">
        <v>348495</v>
      </c>
      <c r="C574" s="3" t="s">
        <v>516</v>
      </c>
      <c r="D574" s="3" t="s">
        <v>103</v>
      </c>
      <c r="E574" s="30" t="s">
        <v>61</v>
      </c>
      <c r="F574" s="3">
        <v>348495</v>
      </c>
      <c r="G574" s="3">
        <v>10</v>
      </c>
      <c r="H574" s="3">
        <v>0.11</v>
      </c>
    </row>
    <row r="575" spans="1:8" x14ac:dyDescent="0.2">
      <c r="A575" s="3">
        <v>572</v>
      </c>
      <c r="B575" s="3">
        <v>348497</v>
      </c>
      <c r="C575" s="3" t="s">
        <v>517</v>
      </c>
      <c r="D575" s="3" t="s">
        <v>103</v>
      </c>
      <c r="E575" s="30" t="s">
        <v>61</v>
      </c>
      <c r="F575" s="3">
        <v>348497</v>
      </c>
      <c r="G575" s="3">
        <v>10</v>
      </c>
      <c r="H575" s="3">
        <v>0.48</v>
      </c>
    </row>
    <row r="576" spans="1:8" x14ac:dyDescent="0.2">
      <c r="A576" s="3">
        <v>573</v>
      </c>
      <c r="B576" s="3">
        <v>348498</v>
      </c>
      <c r="C576" s="3" t="s">
        <v>518</v>
      </c>
      <c r="D576" s="3" t="s">
        <v>63</v>
      </c>
      <c r="E576" s="30" t="s">
        <v>61</v>
      </c>
      <c r="F576" s="3">
        <v>348498</v>
      </c>
      <c r="G576" s="3">
        <v>24</v>
      </c>
      <c r="H576" s="3">
        <v>0.88</v>
      </c>
    </row>
    <row r="577" spans="1:8" x14ac:dyDescent="0.2">
      <c r="A577" s="3">
        <v>574</v>
      </c>
      <c r="B577" s="3">
        <v>348500</v>
      </c>
      <c r="C577" s="3" t="s">
        <v>519</v>
      </c>
      <c r="D577" s="3" t="s">
        <v>103</v>
      </c>
      <c r="E577" s="30" t="s">
        <v>61</v>
      </c>
      <c r="F577" s="3">
        <v>348500</v>
      </c>
      <c r="G577" s="3">
        <v>9</v>
      </c>
      <c r="H577" s="3">
        <v>0.4</v>
      </c>
    </row>
    <row r="578" spans="1:8" x14ac:dyDescent="0.2">
      <c r="A578" s="3">
        <v>575</v>
      </c>
      <c r="B578" s="3">
        <v>348505</v>
      </c>
      <c r="C578" s="3" t="s">
        <v>520</v>
      </c>
      <c r="D578" s="3" t="s">
        <v>103</v>
      </c>
      <c r="E578" s="30" t="s">
        <v>61</v>
      </c>
      <c r="F578" s="3">
        <v>348505</v>
      </c>
      <c r="G578" s="3">
        <v>22</v>
      </c>
      <c r="H578" s="3">
        <v>0.83</v>
      </c>
    </row>
    <row r="579" spans="1:8" x14ac:dyDescent="0.2">
      <c r="A579" s="3">
        <v>576</v>
      </c>
      <c r="B579" s="3">
        <v>348506</v>
      </c>
      <c r="C579" s="3" t="s">
        <v>521</v>
      </c>
      <c r="D579" s="3" t="s">
        <v>103</v>
      </c>
      <c r="E579" s="30" t="s">
        <v>61</v>
      </c>
      <c r="F579" s="3">
        <v>348506</v>
      </c>
      <c r="G579" s="3">
        <v>22</v>
      </c>
      <c r="H579" s="3">
        <v>0.74</v>
      </c>
    </row>
    <row r="580" spans="1:8" x14ac:dyDescent="0.2">
      <c r="A580" s="3">
        <v>577</v>
      </c>
      <c r="B580" s="3">
        <v>348507</v>
      </c>
      <c r="C580" s="3" t="s">
        <v>511</v>
      </c>
      <c r="D580" s="3" t="s">
        <v>103</v>
      </c>
      <c r="E580" s="30" t="s">
        <v>61</v>
      </c>
      <c r="F580" s="3">
        <v>348507</v>
      </c>
      <c r="G580" s="3">
        <v>23</v>
      </c>
      <c r="H580" s="3">
        <v>0.31</v>
      </c>
    </row>
    <row r="581" spans="1:8" x14ac:dyDescent="0.2">
      <c r="A581" s="3">
        <v>578</v>
      </c>
      <c r="B581" s="3">
        <v>348508</v>
      </c>
      <c r="C581" s="3" t="s">
        <v>348</v>
      </c>
      <c r="D581" s="3" t="s">
        <v>103</v>
      </c>
      <c r="E581" s="30" t="s">
        <v>61</v>
      </c>
      <c r="F581" s="3">
        <v>348508</v>
      </c>
      <c r="G581" s="3">
        <v>29</v>
      </c>
      <c r="H581" s="3">
        <v>0.46</v>
      </c>
    </row>
    <row r="582" spans="1:8" x14ac:dyDescent="0.2">
      <c r="A582" s="3">
        <v>579</v>
      </c>
      <c r="B582" s="3">
        <v>348527</v>
      </c>
      <c r="C582" s="3" t="s">
        <v>522</v>
      </c>
      <c r="D582" s="3" t="s">
        <v>103</v>
      </c>
      <c r="E582" s="30" t="s">
        <v>61</v>
      </c>
      <c r="F582" s="3">
        <v>348527</v>
      </c>
      <c r="G582" s="3">
        <v>16</v>
      </c>
      <c r="H582" s="3">
        <v>0.55000000000000004</v>
      </c>
    </row>
    <row r="583" spans="1:8" x14ac:dyDescent="0.2">
      <c r="A583" s="3">
        <v>580</v>
      </c>
      <c r="B583" s="3">
        <v>348543</v>
      </c>
      <c r="C583" s="3" t="s">
        <v>523</v>
      </c>
      <c r="D583" s="3" t="s">
        <v>89</v>
      </c>
      <c r="E583" s="30" t="s">
        <v>61</v>
      </c>
      <c r="F583" s="3">
        <v>348543</v>
      </c>
      <c r="G583" s="3">
        <v>25</v>
      </c>
      <c r="H583" s="3">
        <v>0.46</v>
      </c>
    </row>
    <row r="584" spans="1:8" x14ac:dyDescent="0.2">
      <c r="A584" s="3">
        <v>581</v>
      </c>
      <c r="B584" s="3">
        <v>348633</v>
      </c>
      <c r="C584" s="3" t="s">
        <v>192</v>
      </c>
      <c r="D584" s="3" t="s">
        <v>103</v>
      </c>
      <c r="E584" s="30" t="s">
        <v>61</v>
      </c>
      <c r="F584" s="3">
        <v>348633</v>
      </c>
      <c r="G584" s="3">
        <v>22</v>
      </c>
      <c r="H584" s="3">
        <v>0.69</v>
      </c>
    </row>
    <row r="585" spans="1:8" x14ac:dyDescent="0.2">
      <c r="A585" s="3">
        <v>582</v>
      </c>
      <c r="B585" s="3">
        <v>362661</v>
      </c>
      <c r="C585" s="3" t="s">
        <v>524</v>
      </c>
      <c r="D585" s="3" t="s">
        <v>60</v>
      </c>
      <c r="E585" s="30" t="s">
        <v>61</v>
      </c>
      <c r="F585" s="3">
        <v>362661</v>
      </c>
      <c r="G585" s="3">
        <v>10</v>
      </c>
      <c r="H585" s="3">
        <v>0.28000000000000003</v>
      </c>
    </row>
    <row r="586" spans="1:8" x14ac:dyDescent="0.2">
      <c r="A586" s="3">
        <v>583</v>
      </c>
      <c r="B586" s="3">
        <v>362719</v>
      </c>
      <c r="C586" s="3" t="s">
        <v>525</v>
      </c>
      <c r="D586" s="3" t="s">
        <v>60</v>
      </c>
      <c r="E586" s="30" t="s">
        <v>61</v>
      </c>
      <c r="F586" s="3">
        <v>362719</v>
      </c>
      <c r="G586" s="3">
        <v>17</v>
      </c>
      <c r="H586" s="3">
        <v>0.41</v>
      </c>
    </row>
    <row r="587" spans="1:8" x14ac:dyDescent="0.2">
      <c r="A587" s="3">
        <v>584</v>
      </c>
      <c r="B587" s="3">
        <v>348221</v>
      </c>
      <c r="C587" s="3" t="s">
        <v>150</v>
      </c>
      <c r="D587" s="3" t="s">
        <v>151</v>
      </c>
      <c r="E587" s="30" t="s">
        <v>61</v>
      </c>
      <c r="F587" s="3">
        <v>348221</v>
      </c>
      <c r="G587" s="3">
        <v>15</v>
      </c>
      <c r="H587" s="3">
        <v>0.54</v>
      </c>
    </row>
    <row r="588" spans="1:8" x14ac:dyDescent="0.2">
      <c r="A588" s="3">
        <v>585</v>
      </c>
      <c r="B588" s="3">
        <v>365172</v>
      </c>
      <c r="C588" s="3" t="s">
        <v>526</v>
      </c>
      <c r="D588" s="3" t="s">
        <v>72</v>
      </c>
      <c r="E588" s="30" t="s">
        <v>61</v>
      </c>
      <c r="F588" s="3">
        <v>365172</v>
      </c>
      <c r="G588" s="3">
        <v>27</v>
      </c>
      <c r="H588" s="3">
        <v>0.42</v>
      </c>
    </row>
    <row r="589" spans="1:8" x14ac:dyDescent="0.2">
      <c r="A589" s="3">
        <v>586</v>
      </c>
      <c r="B589" s="3">
        <v>348402</v>
      </c>
      <c r="C589" s="3" t="s">
        <v>355</v>
      </c>
      <c r="D589" s="3" t="s">
        <v>60</v>
      </c>
      <c r="E589" s="30" t="s">
        <v>61</v>
      </c>
      <c r="F589" s="3">
        <v>348402</v>
      </c>
      <c r="G589" s="3">
        <v>27</v>
      </c>
      <c r="H589" s="3">
        <v>0.65</v>
      </c>
    </row>
    <row r="590" spans="1:8" x14ac:dyDescent="0.2">
      <c r="A590" s="3">
        <v>587</v>
      </c>
      <c r="B590" s="3">
        <v>362720</v>
      </c>
      <c r="C590" s="3" t="s">
        <v>527</v>
      </c>
      <c r="D590" s="3" t="s">
        <v>60</v>
      </c>
      <c r="E590" s="30" t="s">
        <v>61</v>
      </c>
      <c r="F590" s="3">
        <v>362720</v>
      </c>
      <c r="G590" s="3">
        <v>7</v>
      </c>
      <c r="H590" s="3">
        <v>0.39</v>
      </c>
    </row>
    <row r="591" spans="1:8" x14ac:dyDescent="0.2">
      <c r="A591" s="3">
        <v>588</v>
      </c>
      <c r="B591" s="3">
        <v>362721</v>
      </c>
      <c r="C591" s="3" t="s">
        <v>528</v>
      </c>
      <c r="D591" s="3" t="s">
        <v>60</v>
      </c>
      <c r="E591" s="30" t="s">
        <v>61</v>
      </c>
      <c r="F591" s="3">
        <v>362721</v>
      </c>
      <c r="G591" s="3">
        <v>29</v>
      </c>
      <c r="H591" s="3">
        <v>0.2</v>
      </c>
    </row>
    <row r="592" spans="1:8" x14ac:dyDescent="0.2">
      <c r="A592" s="3">
        <v>589</v>
      </c>
      <c r="B592" s="3">
        <v>362790</v>
      </c>
      <c r="C592" s="3" t="s">
        <v>529</v>
      </c>
      <c r="D592" s="3" t="s">
        <v>60</v>
      </c>
      <c r="E592" s="30" t="s">
        <v>61</v>
      </c>
      <c r="F592" s="3">
        <v>362790</v>
      </c>
      <c r="G592" s="3">
        <v>25</v>
      </c>
      <c r="H592" s="3">
        <v>0.6</v>
      </c>
    </row>
    <row r="593" spans="1:8" x14ac:dyDescent="0.2">
      <c r="A593" s="3">
        <v>590</v>
      </c>
      <c r="B593" s="3">
        <v>365174</v>
      </c>
      <c r="C593" s="3" t="s">
        <v>526</v>
      </c>
      <c r="D593" s="3" t="s">
        <v>72</v>
      </c>
      <c r="E593" s="30" t="s">
        <v>61</v>
      </c>
      <c r="F593" s="3">
        <v>365174</v>
      </c>
      <c r="G593" s="3">
        <v>15</v>
      </c>
      <c r="H593" s="3">
        <v>0.38</v>
      </c>
    </row>
    <row r="594" spans="1:8" x14ac:dyDescent="0.2">
      <c r="A594" s="3">
        <v>591</v>
      </c>
      <c r="B594" s="3">
        <v>362716</v>
      </c>
      <c r="C594" s="3" t="s">
        <v>94</v>
      </c>
      <c r="D594" s="3" t="s">
        <v>60</v>
      </c>
      <c r="E594" s="30" t="s">
        <v>61</v>
      </c>
      <c r="F594" s="3">
        <v>362716</v>
      </c>
      <c r="G594" s="3">
        <v>14</v>
      </c>
      <c r="H594" s="3">
        <v>0.57999999999999996</v>
      </c>
    </row>
    <row r="595" spans="1:8" x14ac:dyDescent="0.2">
      <c r="A595" s="3">
        <v>592</v>
      </c>
      <c r="B595" s="3">
        <v>364196</v>
      </c>
      <c r="C595" s="3" t="s">
        <v>530</v>
      </c>
      <c r="D595" s="3" t="s">
        <v>65</v>
      </c>
      <c r="E595" s="30" t="s">
        <v>61</v>
      </c>
      <c r="F595" s="3">
        <v>364196</v>
      </c>
      <c r="G595" s="3">
        <v>29</v>
      </c>
      <c r="H595" s="3">
        <v>0.32</v>
      </c>
    </row>
    <row r="596" spans="1:8" x14ac:dyDescent="0.2">
      <c r="A596" s="3">
        <v>593</v>
      </c>
      <c r="B596" s="3">
        <v>348253</v>
      </c>
      <c r="C596" s="3" t="s">
        <v>95</v>
      </c>
      <c r="D596" s="3" t="s">
        <v>68</v>
      </c>
      <c r="E596" s="30" t="s">
        <v>61</v>
      </c>
      <c r="F596" s="3">
        <v>348253</v>
      </c>
      <c r="G596" s="3">
        <v>21</v>
      </c>
      <c r="H596" s="3">
        <v>0.61</v>
      </c>
    </row>
    <row r="597" spans="1:8" x14ac:dyDescent="0.2">
      <c r="A597" s="3">
        <v>594</v>
      </c>
      <c r="B597" s="3">
        <v>365173</v>
      </c>
      <c r="C597" s="3" t="s">
        <v>526</v>
      </c>
      <c r="D597" s="3" t="s">
        <v>72</v>
      </c>
      <c r="E597" s="30" t="s">
        <v>61</v>
      </c>
      <c r="F597" s="3">
        <v>365173</v>
      </c>
      <c r="G597" s="3">
        <v>14</v>
      </c>
      <c r="H597" s="3">
        <v>0.32</v>
      </c>
    </row>
    <row r="598" spans="1:8" x14ac:dyDescent="0.2">
      <c r="A598" s="3">
        <v>595</v>
      </c>
      <c r="B598" s="3">
        <v>348105</v>
      </c>
      <c r="C598" s="3" t="s">
        <v>531</v>
      </c>
      <c r="D598" s="3" t="s">
        <v>70</v>
      </c>
      <c r="E598" s="30" t="s">
        <v>61</v>
      </c>
      <c r="F598" s="3">
        <v>348105</v>
      </c>
      <c r="G598" s="3">
        <v>11</v>
      </c>
      <c r="H598" s="3">
        <v>0.56000000000000005</v>
      </c>
    </row>
    <row r="599" spans="1:8" x14ac:dyDescent="0.2">
      <c r="A599" s="3">
        <v>596</v>
      </c>
      <c r="B599" s="3">
        <v>365175</v>
      </c>
      <c r="C599" s="3" t="s">
        <v>526</v>
      </c>
      <c r="D599" s="3" t="s">
        <v>72</v>
      </c>
      <c r="E599" s="30" t="s">
        <v>61</v>
      </c>
      <c r="F599" s="3">
        <v>365175</v>
      </c>
      <c r="G599" s="3">
        <v>23</v>
      </c>
      <c r="H599" s="3">
        <v>0.3</v>
      </c>
    </row>
    <row r="600" spans="1:8" x14ac:dyDescent="0.2">
      <c r="A600" s="3">
        <v>597</v>
      </c>
      <c r="B600" s="3">
        <v>347879</v>
      </c>
      <c r="C600" s="3" t="s">
        <v>136</v>
      </c>
      <c r="D600" s="3" t="s">
        <v>76</v>
      </c>
      <c r="E600" s="30" t="s">
        <v>61</v>
      </c>
      <c r="F600" s="3">
        <v>347879</v>
      </c>
      <c r="G600" s="3">
        <v>23</v>
      </c>
      <c r="H600" s="3">
        <v>0.46</v>
      </c>
    </row>
    <row r="601" spans="1:8" x14ac:dyDescent="0.2">
      <c r="A601" s="3">
        <v>598</v>
      </c>
      <c r="B601" s="3">
        <v>362708</v>
      </c>
      <c r="C601" s="3" t="s">
        <v>532</v>
      </c>
      <c r="D601" s="3" t="s">
        <v>76</v>
      </c>
      <c r="E601" s="30" t="s">
        <v>61</v>
      </c>
      <c r="F601" s="3">
        <v>362708</v>
      </c>
      <c r="G601" s="3">
        <v>19</v>
      </c>
      <c r="H601" s="3">
        <v>0.77</v>
      </c>
    </row>
    <row r="602" spans="1:8" x14ac:dyDescent="0.2">
      <c r="A602" s="3">
        <v>599</v>
      </c>
      <c r="B602" s="3">
        <v>347920</v>
      </c>
      <c r="C602" s="3" t="s">
        <v>114</v>
      </c>
      <c r="D602" s="3" t="s">
        <v>80</v>
      </c>
      <c r="E602" s="30" t="s">
        <v>61</v>
      </c>
      <c r="F602" s="3">
        <v>347920</v>
      </c>
      <c r="G602" s="3">
        <v>17</v>
      </c>
      <c r="H602" s="3">
        <v>0.88</v>
      </c>
    </row>
    <row r="603" spans="1:8" x14ac:dyDescent="0.2">
      <c r="A603" s="3">
        <v>600</v>
      </c>
      <c r="B603" s="3">
        <v>347592</v>
      </c>
      <c r="C603" s="3" t="s">
        <v>533</v>
      </c>
      <c r="D603" s="3" t="s">
        <v>103</v>
      </c>
      <c r="E603" s="30" t="s">
        <v>61</v>
      </c>
      <c r="F603" s="3">
        <v>347592</v>
      </c>
      <c r="G603" s="3">
        <v>14</v>
      </c>
      <c r="H603" s="3">
        <v>0.51</v>
      </c>
    </row>
    <row r="604" spans="1:8" x14ac:dyDescent="0.2">
      <c r="A604" s="3">
        <v>601</v>
      </c>
      <c r="B604" s="3">
        <v>348623</v>
      </c>
      <c r="C604" s="3" t="s">
        <v>534</v>
      </c>
      <c r="D604" s="3" t="s">
        <v>74</v>
      </c>
      <c r="E604" s="30" t="s">
        <v>61</v>
      </c>
      <c r="F604" s="3">
        <v>348623</v>
      </c>
      <c r="G604" s="3">
        <v>14</v>
      </c>
      <c r="H604" s="3">
        <v>0.25</v>
      </c>
    </row>
    <row r="605" spans="1:8" x14ac:dyDescent="0.2">
      <c r="A605" s="3">
        <v>602</v>
      </c>
      <c r="B605" s="3">
        <v>362737</v>
      </c>
      <c r="C605" s="3" t="s">
        <v>535</v>
      </c>
      <c r="D605" s="3" t="s">
        <v>65</v>
      </c>
      <c r="E605" s="30" t="s">
        <v>61</v>
      </c>
      <c r="F605" s="3">
        <v>362737</v>
      </c>
      <c r="G605" s="3">
        <v>15</v>
      </c>
      <c r="H605" s="3">
        <v>0.56000000000000005</v>
      </c>
    </row>
    <row r="606" spans="1:8" x14ac:dyDescent="0.2">
      <c r="A606" s="3">
        <v>603</v>
      </c>
      <c r="B606" s="3">
        <v>362710</v>
      </c>
      <c r="C606" s="3" t="s">
        <v>536</v>
      </c>
      <c r="D606" s="3" t="s">
        <v>60</v>
      </c>
      <c r="E606" s="30" t="s">
        <v>61</v>
      </c>
      <c r="F606" s="3">
        <v>362710</v>
      </c>
      <c r="G606" s="3">
        <v>26</v>
      </c>
      <c r="H606" s="3">
        <v>0.35</v>
      </c>
    </row>
    <row r="607" spans="1:8" x14ac:dyDescent="0.2">
      <c r="A607" s="3">
        <v>604</v>
      </c>
      <c r="B607" s="3">
        <v>362713</v>
      </c>
      <c r="C607" s="3" t="s">
        <v>537</v>
      </c>
      <c r="D607" s="3" t="s">
        <v>60</v>
      </c>
      <c r="E607" s="30" t="s">
        <v>61</v>
      </c>
      <c r="F607" s="3">
        <v>362713</v>
      </c>
      <c r="G607" s="3">
        <v>10</v>
      </c>
      <c r="H607" s="3">
        <v>0.14000000000000001</v>
      </c>
    </row>
    <row r="608" spans="1:8" x14ac:dyDescent="0.2">
      <c r="A608" s="3">
        <v>605</v>
      </c>
      <c r="B608" s="3">
        <v>364434</v>
      </c>
      <c r="C608" s="3" t="s">
        <v>538</v>
      </c>
      <c r="D608" s="3" t="s">
        <v>60</v>
      </c>
      <c r="E608" s="30" t="s">
        <v>61</v>
      </c>
      <c r="F608" s="3">
        <v>364434</v>
      </c>
      <c r="G608" s="3">
        <v>15</v>
      </c>
      <c r="H608" s="3">
        <v>0.89</v>
      </c>
    </row>
    <row r="609" spans="1:8" x14ac:dyDescent="0.2">
      <c r="A609" s="3">
        <v>606</v>
      </c>
      <c r="B609" s="3">
        <v>347595</v>
      </c>
      <c r="C609" s="3" t="s">
        <v>195</v>
      </c>
      <c r="D609" s="3" t="s">
        <v>103</v>
      </c>
      <c r="E609" s="30" t="s">
        <v>61</v>
      </c>
      <c r="F609" s="3">
        <v>347595</v>
      </c>
      <c r="G609" s="3">
        <v>16</v>
      </c>
      <c r="H609" s="3">
        <v>0.62</v>
      </c>
    </row>
    <row r="610" spans="1:8" x14ac:dyDescent="0.2">
      <c r="A610" s="3">
        <v>607</v>
      </c>
      <c r="B610" s="3">
        <v>347733</v>
      </c>
      <c r="C610" s="3" t="s">
        <v>539</v>
      </c>
      <c r="D610" s="3" t="s">
        <v>103</v>
      </c>
      <c r="E610" s="30" t="s">
        <v>61</v>
      </c>
      <c r="F610" s="3">
        <v>347733</v>
      </c>
      <c r="G610" s="3">
        <v>6</v>
      </c>
      <c r="H610" s="3">
        <v>0.19</v>
      </c>
    </row>
    <row r="611" spans="1:8" x14ac:dyDescent="0.2">
      <c r="A611" s="3">
        <v>608</v>
      </c>
      <c r="B611" s="3">
        <v>348264</v>
      </c>
      <c r="C611" s="3" t="s">
        <v>540</v>
      </c>
      <c r="D611" s="3" t="s">
        <v>68</v>
      </c>
      <c r="E611" s="30" t="s">
        <v>61</v>
      </c>
      <c r="F611" s="3">
        <v>348264</v>
      </c>
      <c r="G611" s="3">
        <v>16</v>
      </c>
      <c r="H611" s="3">
        <v>0.84</v>
      </c>
    </row>
    <row r="612" spans="1:8" x14ac:dyDescent="0.2">
      <c r="A612" s="3">
        <v>609</v>
      </c>
      <c r="B612" s="3">
        <v>348267</v>
      </c>
      <c r="C612" s="3" t="s">
        <v>541</v>
      </c>
      <c r="D612" s="3" t="s">
        <v>68</v>
      </c>
      <c r="E612" s="30" t="s">
        <v>61</v>
      </c>
      <c r="F612" s="3">
        <v>348267</v>
      </c>
      <c r="G612" s="3">
        <v>9</v>
      </c>
      <c r="H612" s="3">
        <v>0.8</v>
      </c>
    </row>
    <row r="613" spans="1:8" x14ac:dyDescent="0.2">
      <c r="A613" s="3">
        <v>610</v>
      </c>
      <c r="B613" s="3">
        <v>347568</v>
      </c>
      <c r="C613" s="3" t="s">
        <v>542</v>
      </c>
      <c r="D613" s="3" t="s">
        <v>74</v>
      </c>
      <c r="E613" s="30" t="s">
        <v>61</v>
      </c>
      <c r="F613" s="3">
        <v>347568</v>
      </c>
      <c r="G613" s="3">
        <v>10</v>
      </c>
      <c r="H613" s="3">
        <v>0.19</v>
      </c>
    </row>
    <row r="614" spans="1:8" x14ac:dyDescent="0.2">
      <c r="A614" s="3">
        <v>611</v>
      </c>
      <c r="B614" s="3">
        <v>348324</v>
      </c>
      <c r="C614" s="3" t="s">
        <v>543</v>
      </c>
      <c r="D614" s="3" t="s">
        <v>151</v>
      </c>
      <c r="E614" s="30" t="s">
        <v>61</v>
      </c>
      <c r="F614" s="3">
        <v>348324</v>
      </c>
      <c r="G614" s="3">
        <v>21</v>
      </c>
      <c r="H614" s="3">
        <v>0.85</v>
      </c>
    </row>
    <row r="615" spans="1:8" x14ac:dyDescent="0.2">
      <c r="A615" s="3">
        <v>612</v>
      </c>
      <c r="B615" s="3">
        <v>353543</v>
      </c>
      <c r="C615" s="3" t="s">
        <v>544</v>
      </c>
      <c r="D615" s="3" t="s">
        <v>103</v>
      </c>
      <c r="E615" s="30" t="s">
        <v>61</v>
      </c>
      <c r="F615" s="3">
        <v>353543</v>
      </c>
      <c r="G615" s="3">
        <v>10</v>
      </c>
      <c r="H615" s="3">
        <v>0.34</v>
      </c>
    </row>
    <row r="616" spans="1:8" x14ac:dyDescent="0.2">
      <c r="A616" s="3">
        <v>613</v>
      </c>
      <c r="B616" s="3">
        <v>353545</v>
      </c>
      <c r="C616" s="3" t="s">
        <v>545</v>
      </c>
      <c r="D616" s="3" t="s">
        <v>103</v>
      </c>
      <c r="E616" s="30" t="s">
        <v>61</v>
      </c>
      <c r="F616" s="3">
        <v>353545</v>
      </c>
      <c r="G616" s="3">
        <v>30</v>
      </c>
      <c r="H616" s="3">
        <v>0.74</v>
      </c>
    </row>
    <row r="617" spans="1:8" x14ac:dyDescent="0.2">
      <c r="A617" s="3">
        <v>614</v>
      </c>
      <c r="B617" s="3">
        <v>353546</v>
      </c>
      <c r="C617" s="3" t="s">
        <v>546</v>
      </c>
      <c r="D617" s="3" t="s">
        <v>103</v>
      </c>
      <c r="E617" s="30" t="s">
        <v>61</v>
      </c>
      <c r="F617" s="3">
        <v>353546</v>
      </c>
      <c r="G617" s="3">
        <v>26</v>
      </c>
      <c r="H617" s="3">
        <v>0.2</v>
      </c>
    </row>
    <row r="618" spans="1:8" x14ac:dyDescent="0.2">
      <c r="A618" s="3">
        <v>615</v>
      </c>
      <c r="B618" s="3">
        <v>347657</v>
      </c>
      <c r="C618" s="3" t="s">
        <v>259</v>
      </c>
      <c r="D618" s="3" t="s">
        <v>103</v>
      </c>
      <c r="E618" s="30" t="s">
        <v>61</v>
      </c>
      <c r="F618" s="3">
        <v>347657</v>
      </c>
      <c r="G618" s="3">
        <v>20</v>
      </c>
      <c r="H618" s="3">
        <v>0.35</v>
      </c>
    </row>
    <row r="619" spans="1:8" x14ac:dyDescent="0.2">
      <c r="A619" s="3">
        <v>616</v>
      </c>
      <c r="B619" s="3">
        <v>347663</v>
      </c>
      <c r="C619" s="3" t="s">
        <v>547</v>
      </c>
      <c r="D619" s="3" t="s">
        <v>103</v>
      </c>
      <c r="E619" s="30" t="s">
        <v>61</v>
      </c>
      <c r="F619" s="3">
        <v>347663</v>
      </c>
      <c r="G619" s="3">
        <v>27</v>
      </c>
      <c r="H619" s="3">
        <v>0.42</v>
      </c>
    </row>
    <row r="620" spans="1:8" x14ac:dyDescent="0.2">
      <c r="A620" s="3">
        <v>617</v>
      </c>
      <c r="B620" s="3">
        <v>364330</v>
      </c>
      <c r="C620" s="3" t="s">
        <v>548</v>
      </c>
      <c r="D620" s="3" t="s">
        <v>103</v>
      </c>
      <c r="E620" s="30" t="s">
        <v>61</v>
      </c>
      <c r="F620" s="3">
        <v>364330</v>
      </c>
      <c r="G620" s="3">
        <v>15</v>
      </c>
      <c r="H620" s="3">
        <v>0.13</v>
      </c>
    </row>
    <row r="621" spans="1:8" x14ac:dyDescent="0.2">
      <c r="A621" s="3">
        <v>618</v>
      </c>
      <c r="B621" s="3">
        <v>364373</v>
      </c>
      <c r="C621" s="3" t="s">
        <v>549</v>
      </c>
      <c r="D621" s="3" t="s">
        <v>103</v>
      </c>
      <c r="E621" s="30" t="s">
        <v>61</v>
      </c>
      <c r="F621" s="3">
        <v>364373</v>
      </c>
      <c r="G621" s="3">
        <v>12</v>
      </c>
      <c r="H621" s="3">
        <v>0.79</v>
      </c>
    </row>
    <row r="622" spans="1:8" x14ac:dyDescent="0.2">
      <c r="A622" s="3">
        <v>619</v>
      </c>
      <c r="B622" s="3">
        <v>347977</v>
      </c>
      <c r="C622" s="3" t="s">
        <v>166</v>
      </c>
      <c r="D622" s="3" t="s">
        <v>82</v>
      </c>
      <c r="E622" s="30" t="s">
        <v>61</v>
      </c>
      <c r="F622" s="3">
        <v>347977</v>
      </c>
      <c r="G622" s="3">
        <v>21</v>
      </c>
      <c r="H622" s="3">
        <v>0.56000000000000005</v>
      </c>
    </row>
    <row r="623" spans="1:8" x14ac:dyDescent="0.2">
      <c r="A623" s="3">
        <v>620</v>
      </c>
      <c r="B623" s="3">
        <v>362723</v>
      </c>
      <c r="C623" s="3" t="s">
        <v>550</v>
      </c>
      <c r="D623" s="3" t="s">
        <v>60</v>
      </c>
      <c r="E623" s="30" t="s">
        <v>61</v>
      </c>
      <c r="F623" s="3">
        <v>362723</v>
      </c>
      <c r="G623" s="3">
        <v>24</v>
      </c>
      <c r="H623" s="3">
        <v>0.39</v>
      </c>
    </row>
    <row r="624" spans="1:8" x14ac:dyDescent="0.2">
      <c r="A624" s="3">
        <v>621</v>
      </c>
      <c r="B624" s="3">
        <v>348274</v>
      </c>
      <c r="C624" s="3" t="s">
        <v>59</v>
      </c>
      <c r="D624" s="3" t="s">
        <v>60</v>
      </c>
      <c r="E624" s="30" t="s">
        <v>61</v>
      </c>
      <c r="F624" s="3">
        <v>348274</v>
      </c>
      <c r="G624" s="3">
        <v>24</v>
      </c>
      <c r="H624" s="3">
        <v>0.86</v>
      </c>
    </row>
    <row r="625" spans="1:8" x14ac:dyDescent="0.2">
      <c r="A625" s="3">
        <v>622</v>
      </c>
      <c r="B625" s="3">
        <v>347590</v>
      </c>
      <c r="C625" s="3" t="s">
        <v>551</v>
      </c>
      <c r="D625" s="3" t="s">
        <v>103</v>
      </c>
      <c r="E625" s="30" t="s">
        <v>61</v>
      </c>
      <c r="F625" s="3">
        <v>347590</v>
      </c>
      <c r="G625" s="3">
        <v>25</v>
      </c>
      <c r="H625" s="3">
        <v>0.64</v>
      </c>
    </row>
    <row r="626" spans="1:8" x14ac:dyDescent="0.2">
      <c r="A626" s="3">
        <v>623</v>
      </c>
      <c r="B626" s="3">
        <v>347730</v>
      </c>
      <c r="C626" s="3" t="s">
        <v>552</v>
      </c>
      <c r="D626" s="3" t="s">
        <v>103</v>
      </c>
      <c r="E626" s="30" t="s">
        <v>61</v>
      </c>
      <c r="F626" s="3">
        <v>347730</v>
      </c>
      <c r="G626" s="3">
        <v>23</v>
      </c>
      <c r="H626" s="3">
        <v>0.65</v>
      </c>
    </row>
    <row r="627" spans="1:8" x14ac:dyDescent="0.2">
      <c r="A627" s="3">
        <v>624</v>
      </c>
      <c r="B627" s="3">
        <v>347731</v>
      </c>
      <c r="C627" s="3" t="s">
        <v>553</v>
      </c>
      <c r="D627" s="3" t="s">
        <v>103</v>
      </c>
      <c r="E627" s="30" t="s">
        <v>61</v>
      </c>
      <c r="F627" s="3">
        <v>347731</v>
      </c>
      <c r="G627" s="3">
        <v>17</v>
      </c>
      <c r="H627" s="3">
        <v>0.56000000000000005</v>
      </c>
    </row>
    <row r="628" spans="1:8" x14ac:dyDescent="0.2">
      <c r="A628" s="3">
        <v>625</v>
      </c>
      <c r="B628" s="3">
        <v>362735</v>
      </c>
      <c r="C628" s="3" t="s">
        <v>133</v>
      </c>
      <c r="D628" s="3" t="s">
        <v>76</v>
      </c>
      <c r="E628" s="30" t="s">
        <v>61</v>
      </c>
      <c r="F628" s="3">
        <v>362735</v>
      </c>
      <c r="G628" s="3">
        <v>22</v>
      </c>
      <c r="H628" s="3">
        <v>0.37</v>
      </c>
    </row>
    <row r="629" spans="1:8" x14ac:dyDescent="0.2">
      <c r="A629" s="3">
        <v>626</v>
      </c>
      <c r="B629" s="3">
        <v>348251</v>
      </c>
      <c r="C629" s="3" t="s">
        <v>95</v>
      </c>
      <c r="D629" s="3" t="s">
        <v>68</v>
      </c>
      <c r="E629" s="30" t="s">
        <v>61</v>
      </c>
      <c r="F629" s="3">
        <v>348251</v>
      </c>
      <c r="G629" s="3">
        <v>27</v>
      </c>
      <c r="H629" s="3">
        <v>0.39</v>
      </c>
    </row>
    <row r="630" spans="1:8" x14ac:dyDescent="0.2">
      <c r="A630" s="3">
        <v>627</v>
      </c>
      <c r="B630" s="3">
        <v>364415</v>
      </c>
      <c r="C630" s="3" t="s">
        <v>146</v>
      </c>
      <c r="D630" s="3" t="s">
        <v>68</v>
      </c>
      <c r="E630" s="30" t="s">
        <v>61</v>
      </c>
      <c r="F630" s="3">
        <v>364415</v>
      </c>
      <c r="G630" s="3">
        <v>20</v>
      </c>
      <c r="H630" s="3">
        <v>0.4</v>
      </c>
    </row>
    <row r="631" spans="1:8" x14ac:dyDescent="0.2">
      <c r="A631" s="3">
        <v>628</v>
      </c>
      <c r="B631" s="3">
        <v>362793</v>
      </c>
      <c r="C631" s="3" t="s">
        <v>554</v>
      </c>
      <c r="D631" s="3" t="s">
        <v>60</v>
      </c>
      <c r="E631" s="30" t="s">
        <v>61</v>
      </c>
      <c r="F631" s="3">
        <v>362793</v>
      </c>
      <c r="G631" s="3">
        <v>29</v>
      </c>
      <c r="H631" s="3">
        <v>0.1</v>
      </c>
    </row>
    <row r="632" spans="1:8" x14ac:dyDescent="0.2">
      <c r="A632" s="3">
        <v>629</v>
      </c>
      <c r="B632" s="3">
        <v>362660</v>
      </c>
      <c r="C632" s="3" t="s">
        <v>161</v>
      </c>
      <c r="D632" s="3" t="s">
        <v>60</v>
      </c>
      <c r="E632" s="30" t="s">
        <v>61</v>
      </c>
      <c r="F632" s="3">
        <v>362660</v>
      </c>
      <c r="G632" s="3">
        <v>21</v>
      </c>
      <c r="H632" s="3">
        <v>0.84</v>
      </c>
    </row>
    <row r="633" spans="1:8" x14ac:dyDescent="0.2">
      <c r="A633" s="3">
        <v>630</v>
      </c>
      <c r="B633" s="3">
        <v>362717</v>
      </c>
      <c r="C633" s="3" t="s">
        <v>555</v>
      </c>
      <c r="D633" s="3" t="s">
        <v>60</v>
      </c>
      <c r="E633" s="30" t="s">
        <v>61</v>
      </c>
      <c r="F633" s="3">
        <v>362717</v>
      </c>
      <c r="G633" s="3">
        <v>20</v>
      </c>
      <c r="H633" s="3">
        <v>0.27</v>
      </c>
    </row>
    <row r="634" spans="1:8" x14ac:dyDescent="0.2">
      <c r="A634" s="3">
        <v>631</v>
      </c>
      <c r="B634" s="3">
        <v>348880</v>
      </c>
      <c r="C634" s="3" t="s">
        <v>556</v>
      </c>
      <c r="D634" s="3" t="s">
        <v>60</v>
      </c>
      <c r="E634" s="30" t="s">
        <v>61</v>
      </c>
      <c r="F634" s="3">
        <v>348880</v>
      </c>
      <c r="G634" s="3">
        <v>16</v>
      </c>
      <c r="H634" s="3">
        <v>0.48</v>
      </c>
    </row>
    <row r="635" spans="1:8" x14ac:dyDescent="0.2">
      <c r="A635" s="3">
        <v>632</v>
      </c>
      <c r="B635" s="3">
        <v>348211</v>
      </c>
      <c r="C635" s="3" t="s">
        <v>321</v>
      </c>
      <c r="D635" s="3" t="s">
        <v>74</v>
      </c>
      <c r="E635" s="30" t="s">
        <v>61</v>
      </c>
      <c r="F635" s="3">
        <v>348211</v>
      </c>
      <c r="G635" s="3">
        <v>9</v>
      </c>
      <c r="H635" s="3">
        <v>0.8</v>
      </c>
    </row>
    <row r="636" spans="1:8" x14ac:dyDescent="0.2">
      <c r="A636" s="3">
        <v>633</v>
      </c>
      <c r="B636" s="3">
        <v>362650</v>
      </c>
      <c r="C636" s="3" t="s">
        <v>557</v>
      </c>
      <c r="D636" s="3" t="s">
        <v>68</v>
      </c>
      <c r="E636" s="30" t="s">
        <v>61</v>
      </c>
      <c r="F636" s="3">
        <v>362650</v>
      </c>
      <c r="G636" s="3">
        <v>5</v>
      </c>
      <c r="H636" s="3">
        <v>0.4</v>
      </c>
    </row>
    <row r="637" spans="1:8" x14ac:dyDescent="0.2">
      <c r="A637" s="3">
        <v>634</v>
      </c>
      <c r="B637" s="3">
        <v>362789</v>
      </c>
      <c r="C637" s="3" t="s">
        <v>558</v>
      </c>
      <c r="D637" s="3" t="s">
        <v>60</v>
      </c>
      <c r="E637" s="30" t="s">
        <v>61</v>
      </c>
      <c r="F637" s="3">
        <v>362789</v>
      </c>
      <c r="G637" s="3">
        <v>25</v>
      </c>
      <c r="H637" s="3">
        <v>0.78</v>
      </c>
    </row>
    <row r="638" spans="1:8" x14ac:dyDescent="0.2">
      <c r="A638" s="3">
        <v>635</v>
      </c>
      <c r="B638" s="3">
        <v>362792</v>
      </c>
      <c r="C638" s="3" t="s">
        <v>559</v>
      </c>
      <c r="D638" s="3" t="s">
        <v>60</v>
      </c>
      <c r="E638" s="30" t="s">
        <v>61</v>
      </c>
      <c r="F638" s="3">
        <v>362792</v>
      </c>
      <c r="G638" s="3">
        <v>29</v>
      </c>
      <c r="H638" s="3">
        <v>0.6</v>
      </c>
    </row>
    <row r="639" spans="1:8" x14ac:dyDescent="0.2">
      <c r="A639" s="3">
        <v>636</v>
      </c>
      <c r="B639" s="3">
        <v>362806</v>
      </c>
      <c r="C639" s="3" t="s">
        <v>560</v>
      </c>
      <c r="D639" s="3" t="s">
        <v>74</v>
      </c>
      <c r="E639" s="30" t="s">
        <v>61</v>
      </c>
      <c r="F639" s="3">
        <v>362806</v>
      </c>
      <c r="G639" s="3">
        <v>7</v>
      </c>
      <c r="H639" s="3">
        <v>0.12</v>
      </c>
    </row>
    <row r="640" spans="1:8" x14ac:dyDescent="0.2">
      <c r="A640" s="3">
        <v>637</v>
      </c>
      <c r="B640" s="3">
        <v>348204</v>
      </c>
      <c r="C640" s="3" t="s">
        <v>561</v>
      </c>
      <c r="D640" s="3" t="s">
        <v>151</v>
      </c>
      <c r="E640" s="30" t="s">
        <v>61</v>
      </c>
      <c r="F640" s="3">
        <v>348204</v>
      </c>
      <c r="G640" s="3">
        <v>27</v>
      </c>
      <c r="H640" s="3">
        <v>0.28000000000000003</v>
      </c>
    </row>
    <row r="641" spans="1:8" x14ac:dyDescent="0.2">
      <c r="A641" s="3">
        <v>638</v>
      </c>
      <c r="B641" s="3">
        <v>364238</v>
      </c>
      <c r="C641" s="3" t="s">
        <v>562</v>
      </c>
      <c r="D641" s="3" t="s">
        <v>151</v>
      </c>
      <c r="E641" s="30" t="s">
        <v>61</v>
      </c>
      <c r="F641" s="3">
        <v>364238</v>
      </c>
      <c r="G641" s="3">
        <v>25</v>
      </c>
      <c r="H641" s="3">
        <v>0.77</v>
      </c>
    </row>
    <row r="642" spans="1:8" x14ac:dyDescent="0.2">
      <c r="A642" s="3">
        <v>639</v>
      </c>
      <c r="B642" s="3">
        <v>364237</v>
      </c>
      <c r="C642" s="3" t="s">
        <v>563</v>
      </c>
      <c r="D642" s="3" t="s">
        <v>151</v>
      </c>
      <c r="E642" s="30" t="s">
        <v>61</v>
      </c>
      <c r="F642" s="3">
        <v>364237</v>
      </c>
      <c r="G642" s="3">
        <v>14</v>
      </c>
      <c r="H642" s="3">
        <v>0.45</v>
      </c>
    </row>
    <row r="643" spans="1:8" x14ac:dyDescent="0.2">
      <c r="A643" s="3">
        <v>640</v>
      </c>
      <c r="B643" s="3">
        <v>347968</v>
      </c>
      <c r="C643" s="3" t="s">
        <v>191</v>
      </c>
      <c r="D643" s="3" t="s">
        <v>89</v>
      </c>
      <c r="E643" s="30" t="s">
        <v>61</v>
      </c>
      <c r="F643" s="3">
        <v>347968</v>
      </c>
      <c r="G643" s="3">
        <v>26</v>
      </c>
      <c r="H643" s="3">
        <v>0.78</v>
      </c>
    </row>
    <row r="644" spans="1:8" x14ac:dyDescent="0.2">
      <c r="A644" s="3">
        <v>641</v>
      </c>
      <c r="B644" s="3">
        <v>348373</v>
      </c>
      <c r="C644" s="3" t="s">
        <v>564</v>
      </c>
      <c r="D644" s="3" t="s">
        <v>60</v>
      </c>
      <c r="E644" s="30" t="s">
        <v>61</v>
      </c>
      <c r="F644" s="3">
        <v>348373</v>
      </c>
      <c r="G644" s="3">
        <v>30</v>
      </c>
      <c r="H644" s="3">
        <v>0.63</v>
      </c>
    </row>
    <row r="645" spans="1:8" x14ac:dyDescent="0.2">
      <c r="A645" s="3">
        <v>642</v>
      </c>
      <c r="B645" s="3">
        <v>347689</v>
      </c>
      <c r="C645" s="3" t="s">
        <v>565</v>
      </c>
      <c r="D645" s="3" t="s">
        <v>89</v>
      </c>
      <c r="E645" s="30" t="s">
        <v>61</v>
      </c>
      <c r="F645" s="3">
        <v>347689</v>
      </c>
      <c r="G645" s="3">
        <v>11</v>
      </c>
      <c r="H645" s="3">
        <v>0.44</v>
      </c>
    </row>
    <row r="646" spans="1:8" x14ac:dyDescent="0.2">
      <c r="A646" s="3">
        <v>643</v>
      </c>
      <c r="B646" s="3">
        <v>347587</v>
      </c>
      <c r="C646" s="3" t="s">
        <v>566</v>
      </c>
      <c r="D646" s="3" t="s">
        <v>74</v>
      </c>
      <c r="E646" s="30" t="s">
        <v>61</v>
      </c>
      <c r="F646" s="3">
        <v>347587</v>
      </c>
      <c r="G646" s="3">
        <v>15</v>
      </c>
      <c r="H646" s="3">
        <v>0.37</v>
      </c>
    </row>
    <row r="647" spans="1:8" x14ac:dyDescent="0.2">
      <c r="A647" s="3">
        <v>644</v>
      </c>
      <c r="B647" s="3">
        <v>348355</v>
      </c>
      <c r="C647" s="3" t="s">
        <v>567</v>
      </c>
      <c r="D647" s="3" t="s">
        <v>60</v>
      </c>
      <c r="E647" s="30" t="s">
        <v>61</v>
      </c>
      <c r="F647" s="3">
        <v>348355</v>
      </c>
      <c r="G647" s="3">
        <v>22</v>
      </c>
      <c r="H647" s="3">
        <v>0.63</v>
      </c>
    </row>
    <row r="648" spans="1:8" x14ac:dyDescent="0.2">
      <c r="A648" s="3">
        <v>645</v>
      </c>
      <c r="B648" s="3">
        <v>362718</v>
      </c>
      <c r="C648" s="3" t="s">
        <v>568</v>
      </c>
      <c r="D648" s="3" t="s">
        <v>60</v>
      </c>
      <c r="E648" s="30" t="s">
        <v>61</v>
      </c>
      <c r="F648" s="3">
        <v>362718</v>
      </c>
      <c r="G648" s="3">
        <v>16</v>
      </c>
      <c r="H648" s="3">
        <v>0.28999999999999998</v>
      </c>
    </row>
    <row r="649" spans="1:8" x14ac:dyDescent="0.2">
      <c r="A649" s="3">
        <v>646</v>
      </c>
      <c r="B649" s="3">
        <v>362700</v>
      </c>
      <c r="C649" s="3" t="s">
        <v>569</v>
      </c>
      <c r="D649" s="3" t="s">
        <v>68</v>
      </c>
      <c r="E649" s="30" t="s">
        <v>61</v>
      </c>
      <c r="F649" s="3">
        <v>362700</v>
      </c>
      <c r="G649" s="3">
        <v>11</v>
      </c>
      <c r="H649" s="3">
        <v>0.71</v>
      </c>
    </row>
    <row r="650" spans="1:8" x14ac:dyDescent="0.2">
      <c r="A650" s="3">
        <v>647</v>
      </c>
      <c r="B650" s="3">
        <v>364299</v>
      </c>
      <c r="C650" s="3" t="s">
        <v>570</v>
      </c>
      <c r="D650" s="3" t="s">
        <v>63</v>
      </c>
      <c r="E650" s="30" t="s">
        <v>61</v>
      </c>
      <c r="F650" s="3">
        <v>364299</v>
      </c>
      <c r="G650" s="3">
        <v>14</v>
      </c>
      <c r="H650" s="3">
        <v>0.87</v>
      </c>
    </row>
    <row r="651" spans="1:8" x14ac:dyDescent="0.2">
      <c r="A651" s="3">
        <v>648</v>
      </c>
      <c r="B651" s="3">
        <v>348354</v>
      </c>
      <c r="C651" s="3" t="s">
        <v>571</v>
      </c>
      <c r="D651" s="3" t="s">
        <v>60</v>
      </c>
      <c r="E651" s="30" t="s">
        <v>61</v>
      </c>
      <c r="F651" s="3">
        <v>348354</v>
      </c>
      <c r="G651" s="3">
        <v>28</v>
      </c>
      <c r="H651" s="3">
        <v>0.68</v>
      </c>
    </row>
    <row r="652" spans="1:8" x14ac:dyDescent="0.2">
      <c r="A652" s="3">
        <v>649</v>
      </c>
      <c r="B652" s="3">
        <v>362715</v>
      </c>
      <c r="C652" s="3" t="s">
        <v>572</v>
      </c>
      <c r="D652" s="3" t="s">
        <v>60</v>
      </c>
      <c r="E652" s="30" t="s">
        <v>61</v>
      </c>
      <c r="F652" s="3">
        <v>362715</v>
      </c>
      <c r="G652" s="3">
        <v>28</v>
      </c>
      <c r="H652" s="3">
        <v>0.15</v>
      </c>
    </row>
    <row r="653" spans="1:8" x14ac:dyDescent="0.2">
      <c r="A653" s="3">
        <v>650</v>
      </c>
      <c r="B653" s="3">
        <v>362714</v>
      </c>
      <c r="C653" s="3" t="s">
        <v>573</v>
      </c>
      <c r="D653" s="3" t="s">
        <v>60</v>
      </c>
      <c r="E653" s="30" t="s">
        <v>61</v>
      </c>
      <c r="F653" s="3">
        <v>362714</v>
      </c>
      <c r="G653" s="3">
        <v>30</v>
      </c>
      <c r="H653" s="3">
        <v>0.78</v>
      </c>
    </row>
    <row r="654" spans="1:8" x14ac:dyDescent="0.2">
      <c r="A654" s="3">
        <v>651</v>
      </c>
      <c r="B654" s="3">
        <v>347815</v>
      </c>
      <c r="C654" s="3" t="s">
        <v>88</v>
      </c>
      <c r="D654" s="3" t="s">
        <v>89</v>
      </c>
      <c r="E654" s="30" t="s">
        <v>61</v>
      </c>
      <c r="F654" s="3">
        <v>347815</v>
      </c>
      <c r="G654" s="3">
        <v>25</v>
      </c>
      <c r="H654" s="3">
        <v>0.21</v>
      </c>
    </row>
    <row r="655" spans="1:8" x14ac:dyDescent="0.2">
      <c r="A655" s="3">
        <v>652</v>
      </c>
      <c r="B655" s="3">
        <v>348393</v>
      </c>
      <c r="C655" s="3" t="s">
        <v>574</v>
      </c>
      <c r="D655" s="3" t="s">
        <v>60</v>
      </c>
      <c r="E655" s="30" t="s">
        <v>61</v>
      </c>
      <c r="F655" s="3">
        <v>348393</v>
      </c>
      <c r="G655" s="3">
        <v>13</v>
      </c>
      <c r="H655" s="3">
        <v>0.56999999999999995</v>
      </c>
    </row>
    <row r="656" spans="1:8" x14ac:dyDescent="0.2">
      <c r="A656" s="3">
        <v>653</v>
      </c>
      <c r="B656" s="3">
        <v>348449</v>
      </c>
      <c r="C656" s="3" t="s">
        <v>575</v>
      </c>
      <c r="D656" s="3" t="s">
        <v>68</v>
      </c>
      <c r="E656" s="30" t="s">
        <v>61</v>
      </c>
      <c r="F656" s="3">
        <v>348449</v>
      </c>
      <c r="G656" s="3">
        <v>24</v>
      </c>
      <c r="H656" s="3">
        <v>0.47</v>
      </c>
    </row>
    <row r="657" spans="1:8" x14ac:dyDescent="0.2">
      <c r="A657" s="3">
        <v>654</v>
      </c>
      <c r="B657" s="3">
        <v>348081</v>
      </c>
      <c r="C657" s="3" t="s">
        <v>576</v>
      </c>
      <c r="D657" s="3" t="s">
        <v>65</v>
      </c>
      <c r="E657" s="30" t="s">
        <v>61</v>
      </c>
      <c r="F657" s="3">
        <v>348081</v>
      </c>
      <c r="G657" s="3">
        <v>10</v>
      </c>
      <c r="H657" s="3">
        <v>0.4</v>
      </c>
    </row>
    <row r="658" spans="1:8" x14ac:dyDescent="0.2">
      <c r="A658" s="3">
        <v>655</v>
      </c>
      <c r="B658" s="3">
        <v>347674</v>
      </c>
      <c r="C658" s="3" t="s">
        <v>511</v>
      </c>
      <c r="D658" s="3" t="s">
        <v>103</v>
      </c>
      <c r="E658" s="30" t="s">
        <v>61</v>
      </c>
      <c r="F658" s="3">
        <v>347674</v>
      </c>
      <c r="G658" s="3">
        <v>16</v>
      </c>
      <c r="H658" s="3">
        <v>0.43</v>
      </c>
    </row>
    <row r="659" spans="1:8" x14ac:dyDescent="0.2">
      <c r="A659" s="3">
        <v>656</v>
      </c>
      <c r="B659" s="3">
        <v>348130</v>
      </c>
      <c r="C659" s="3" t="s">
        <v>206</v>
      </c>
      <c r="D659" s="3" t="s">
        <v>70</v>
      </c>
      <c r="E659" s="30" t="s">
        <v>61</v>
      </c>
      <c r="F659" s="3">
        <v>348130</v>
      </c>
      <c r="G659" s="3">
        <v>10</v>
      </c>
      <c r="H659" s="3">
        <v>0.53</v>
      </c>
    </row>
    <row r="660" spans="1:8" x14ac:dyDescent="0.2">
      <c r="A660" s="3">
        <v>657</v>
      </c>
      <c r="B660" s="3">
        <v>364370</v>
      </c>
      <c r="C660" s="3" t="s">
        <v>577</v>
      </c>
      <c r="D660" s="3" t="s">
        <v>103</v>
      </c>
      <c r="E660" s="30" t="s">
        <v>61</v>
      </c>
      <c r="F660" s="3">
        <v>364370</v>
      </c>
      <c r="G660" s="3">
        <v>19</v>
      </c>
      <c r="H660" s="3">
        <v>0.33</v>
      </c>
    </row>
    <row r="661" spans="1:8" x14ac:dyDescent="0.2">
      <c r="A661" s="3">
        <v>658</v>
      </c>
      <c r="B661" s="3">
        <v>348788</v>
      </c>
      <c r="C661" s="3" t="s">
        <v>437</v>
      </c>
      <c r="D661" s="3" t="s">
        <v>60</v>
      </c>
      <c r="E661" s="30" t="s">
        <v>61</v>
      </c>
      <c r="F661" s="3">
        <v>348788</v>
      </c>
      <c r="G661" s="3">
        <v>7</v>
      </c>
      <c r="H661" s="3">
        <v>0.59</v>
      </c>
    </row>
    <row r="662" spans="1:8" x14ac:dyDescent="0.2">
      <c r="A662" s="3">
        <v>659</v>
      </c>
      <c r="B662" s="3">
        <v>348027</v>
      </c>
      <c r="C662" s="3" t="s">
        <v>578</v>
      </c>
      <c r="D662" s="3" t="s">
        <v>65</v>
      </c>
      <c r="E662" s="30" t="s">
        <v>61</v>
      </c>
      <c r="F662" s="3">
        <v>348027</v>
      </c>
      <c r="G662" s="3">
        <v>16</v>
      </c>
      <c r="H662" s="3">
        <v>0.62</v>
      </c>
    </row>
    <row r="663" spans="1:8" x14ac:dyDescent="0.2">
      <c r="A663" s="3">
        <v>660</v>
      </c>
      <c r="B663" s="3">
        <v>348327</v>
      </c>
      <c r="C663" s="3" t="s">
        <v>164</v>
      </c>
      <c r="D663" s="3" t="s">
        <v>151</v>
      </c>
      <c r="E663" s="30" t="s">
        <v>61</v>
      </c>
      <c r="F663" s="3">
        <v>348327</v>
      </c>
      <c r="G663" s="3">
        <v>19</v>
      </c>
      <c r="H663" s="3">
        <v>0.57999999999999996</v>
      </c>
    </row>
    <row r="664" spans="1:8" x14ac:dyDescent="0.2">
      <c r="A664" s="3">
        <v>661</v>
      </c>
      <c r="B664" s="3">
        <v>347673</v>
      </c>
      <c r="C664" s="3" t="s">
        <v>579</v>
      </c>
      <c r="D664" s="3" t="s">
        <v>103</v>
      </c>
      <c r="E664" s="30" t="s">
        <v>61</v>
      </c>
      <c r="F664" s="3">
        <v>347673</v>
      </c>
      <c r="G664" s="3">
        <v>19</v>
      </c>
      <c r="H664" s="3">
        <v>0.81</v>
      </c>
    </row>
    <row r="665" spans="1:8" x14ac:dyDescent="0.2">
      <c r="A665" s="3">
        <v>662</v>
      </c>
      <c r="B665" s="3">
        <v>347672</v>
      </c>
      <c r="C665" s="3" t="s">
        <v>580</v>
      </c>
      <c r="D665" s="3" t="s">
        <v>103</v>
      </c>
      <c r="E665" s="30" t="s">
        <v>61</v>
      </c>
      <c r="F665" s="3">
        <v>347672</v>
      </c>
      <c r="G665" s="3">
        <v>24</v>
      </c>
      <c r="H665" s="3">
        <v>0.24</v>
      </c>
    </row>
    <row r="666" spans="1:8" x14ac:dyDescent="0.2">
      <c r="A666" s="3">
        <v>663</v>
      </c>
      <c r="B666" s="3">
        <v>348605</v>
      </c>
      <c r="C666" s="3" t="s">
        <v>581</v>
      </c>
      <c r="D666" s="3" t="s">
        <v>76</v>
      </c>
      <c r="E666" s="30" t="s">
        <v>61</v>
      </c>
      <c r="F666" s="3">
        <v>348605</v>
      </c>
      <c r="G666" s="3">
        <v>25</v>
      </c>
      <c r="H666" s="3">
        <v>0.89</v>
      </c>
    </row>
    <row r="667" spans="1:8" x14ac:dyDescent="0.2">
      <c r="A667" s="3">
        <v>664</v>
      </c>
      <c r="B667" s="3">
        <v>348574</v>
      </c>
      <c r="C667" s="3" t="s">
        <v>582</v>
      </c>
      <c r="D667" s="3" t="s">
        <v>103</v>
      </c>
      <c r="E667" s="30" t="s">
        <v>61</v>
      </c>
      <c r="F667" s="3">
        <v>348574</v>
      </c>
      <c r="G667" s="3">
        <v>16</v>
      </c>
      <c r="H667" s="3">
        <v>0.73</v>
      </c>
    </row>
    <row r="668" spans="1:8" x14ac:dyDescent="0.2">
      <c r="A668" s="3">
        <v>665</v>
      </c>
      <c r="B668" s="3">
        <v>348047</v>
      </c>
      <c r="C668" s="3" t="s">
        <v>583</v>
      </c>
      <c r="D668" s="3" t="s">
        <v>63</v>
      </c>
      <c r="E668" s="30" t="s">
        <v>61</v>
      </c>
      <c r="F668" s="3">
        <v>348047</v>
      </c>
      <c r="G668" s="3">
        <v>22</v>
      </c>
      <c r="H668" s="3">
        <v>0.89</v>
      </c>
    </row>
    <row r="669" spans="1:8" x14ac:dyDescent="0.2">
      <c r="A669" s="3">
        <v>666</v>
      </c>
      <c r="B669" s="3">
        <v>348575</v>
      </c>
      <c r="C669" s="3" t="s">
        <v>584</v>
      </c>
      <c r="D669" s="3" t="s">
        <v>63</v>
      </c>
      <c r="E669" s="30" t="s">
        <v>61</v>
      </c>
      <c r="F669" s="3">
        <v>348575</v>
      </c>
      <c r="G669" s="3">
        <v>23</v>
      </c>
      <c r="H669" s="3">
        <v>0.79</v>
      </c>
    </row>
    <row r="670" spans="1:8" x14ac:dyDescent="0.2">
      <c r="A670" s="3">
        <v>667</v>
      </c>
      <c r="B670" s="3">
        <v>348560</v>
      </c>
      <c r="C670" s="3" t="s">
        <v>349</v>
      </c>
      <c r="D670" s="3" t="s">
        <v>103</v>
      </c>
      <c r="E670" s="30" t="s">
        <v>61</v>
      </c>
      <c r="F670" s="3">
        <v>348560</v>
      </c>
      <c r="G670" s="3">
        <v>20</v>
      </c>
      <c r="H670" s="3">
        <v>0.63</v>
      </c>
    </row>
    <row r="671" spans="1:8" x14ac:dyDescent="0.2">
      <c r="A671" s="3">
        <v>668</v>
      </c>
      <c r="B671" s="3">
        <v>348561</v>
      </c>
      <c r="C671" s="3" t="s">
        <v>585</v>
      </c>
      <c r="D671" s="3" t="s">
        <v>103</v>
      </c>
      <c r="E671" s="30" t="s">
        <v>61</v>
      </c>
      <c r="F671" s="3">
        <v>348561</v>
      </c>
      <c r="G671" s="3">
        <v>19</v>
      </c>
      <c r="H671" s="3">
        <v>0.26</v>
      </c>
    </row>
    <row r="672" spans="1:8" x14ac:dyDescent="0.2">
      <c r="A672" s="3">
        <v>669</v>
      </c>
      <c r="B672" s="3">
        <v>348437</v>
      </c>
      <c r="C672" s="3" t="s">
        <v>586</v>
      </c>
      <c r="D672" s="3" t="s">
        <v>60</v>
      </c>
      <c r="E672" s="30" t="s">
        <v>61</v>
      </c>
      <c r="F672" s="3">
        <v>348437</v>
      </c>
      <c r="G672" s="3">
        <v>28</v>
      </c>
      <c r="H672" s="3">
        <v>0.51</v>
      </c>
    </row>
    <row r="673" spans="1:8" x14ac:dyDescent="0.2">
      <c r="A673" s="3">
        <v>670</v>
      </c>
      <c r="B673" s="3">
        <v>348096</v>
      </c>
      <c r="C673" s="3" t="s">
        <v>587</v>
      </c>
      <c r="D673" s="3" t="s">
        <v>70</v>
      </c>
      <c r="E673" s="30" t="s">
        <v>61</v>
      </c>
      <c r="F673" s="3">
        <v>348096</v>
      </c>
      <c r="G673" s="3">
        <v>9</v>
      </c>
      <c r="H673" s="3">
        <v>0.56000000000000005</v>
      </c>
    </row>
    <row r="674" spans="1:8" x14ac:dyDescent="0.2">
      <c r="A674" s="3">
        <v>671</v>
      </c>
      <c r="B674" s="3">
        <v>348121</v>
      </c>
      <c r="C674" s="3" t="s">
        <v>588</v>
      </c>
      <c r="D674" s="3" t="s">
        <v>68</v>
      </c>
      <c r="E674" s="30" t="s">
        <v>61</v>
      </c>
      <c r="F674" s="3">
        <v>348121</v>
      </c>
      <c r="G674" s="3">
        <v>20</v>
      </c>
      <c r="H674" s="3">
        <v>0.34</v>
      </c>
    </row>
    <row r="675" spans="1:8" x14ac:dyDescent="0.2">
      <c r="A675" s="3">
        <v>672</v>
      </c>
      <c r="B675" s="3">
        <v>348315</v>
      </c>
      <c r="C675" s="3" t="s">
        <v>589</v>
      </c>
      <c r="D675" s="3" t="s">
        <v>151</v>
      </c>
      <c r="E675" s="30" t="s">
        <v>61</v>
      </c>
      <c r="F675" s="3">
        <v>348315</v>
      </c>
      <c r="G675" s="3">
        <v>18</v>
      </c>
      <c r="H675" s="3">
        <v>0.74</v>
      </c>
    </row>
    <row r="676" spans="1:8" x14ac:dyDescent="0.2">
      <c r="A676" s="3">
        <v>673</v>
      </c>
      <c r="B676" s="3">
        <v>353564</v>
      </c>
      <c r="C676" s="3" t="s">
        <v>590</v>
      </c>
      <c r="D676" s="3" t="s">
        <v>68</v>
      </c>
      <c r="E676" s="30" t="s">
        <v>61</v>
      </c>
      <c r="F676" s="3">
        <v>353564</v>
      </c>
      <c r="G676" s="3">
        <v>10</v>
      </c>
      <c r="H676" s="3">
        <v>0.86</v>
      </c>
    </row>
    <row r="677" spans="1:8" x14ac:dyDescent="0.2">
      <c r="A677" s="3">
        <v>674</v>
      </c>
      <c r="B677" s="3">
        <v>348099</v>
      </c>
      <c r="C677" s="3" t="s">
        <v>591</v>
      </c>
      <c r="D677" s="3" t="s">
        <v>70</v>
      </c>
      <c r="E677" s="30" t="s">
        <v>61</v>
      </c>
      <c r="F677" s="3">
        <v>348099</v>
      </c>
      <c r="G677" s="3">
        <v>17</v>
      </c>
      <c r="H677" s="3">
        <v>0.57999999999999996</v>
      </c>
    </row>
    <row r="678" spans="1:8" x14ac:dyDescent="0.2">
      <c r="A678" s="3">
        <v>675</v>
      </c>
      <c r="B678" s="3">
        <v>347705</v>
      </c>
      <c r="C678" s="3" t="s">
        <v>197</v>
      </c>
      <c r="D678" s="3" t="s">
        <v>70</v>
      </c>
      <c r="E678" s="30" t="s">
        <v>61</v>
      </c>
      <c r="F678" s="3">
        <v>347705</v>
      </c>
      <c r="G678" s="3">
        <v>17</v>
      </c>
      <c r="H678" s="3">
        <v>0.2</v>
      </c>
    </row>
    <row r="679" spans="1:8" x14ac:dyDescent="0.2">
      <c r="A679" s="3">
        <v>676</v>
      </c>
      <c r="B679" s="3">
        <v>348331</v>
      </c>
      <c r="C679" s="3" t="s">
        <v>592</v>
      </c>
      <c r="D679" s="3" t="s">
        <v>151</v>
      </c>
      <c r="E679" s="30" t="s">
        <v>61</v>
      </c>
      <c r="F679" s="3">
        <v>348331</v>
      </c>
      <c r="G679" s="3">
        <v>27</v>
      </c>
      <c r="H679" s="3">
        <v>0.82</v>
      </c>
    </row>
    <row r="680" spans="1:8" x14ac:dyDescent="0.2">
      <c r="A680" s="3">
        <v>677</v>
      </c>
      <c r="B680" s="3">
        <v>348334</v>
      </c>
      <c r="C680" s="3" t="s">
        <v>593</v>
      </c>
      <c r="D680" s="3" t="s">
        <v>151</v>
      </c>
      <c r="E680" s="30" t="s">
        <v>61</v>
      </c>
      <c r="F680" s="3">
        <v>348334</v>
      </c>
      <c r="G680" s="3">
        <v>20</v>
      </c>
      <c r="H680" s="3">
        <v>0.82</v>
      </c>
    </row>
    <row r="681" spans="1:8" x14ac:dyDescent="0.2">
      <c r="A681" s="3">
        <v>678</v>
      </c>
      <c r="B681" s="3">
        <v>348247</v>
      </c>
      <c r="C681" s="3" t="s">
        <v>272</v>
      </c>
      <c r="D681" s="3" t="s">
        <v>68</v>
      </c>
      <c r="E681" s="30" t="s">
        <v>61</v>
      </c>
      <c r="F681" s="3">
        <v>348247</v>
      </c>
      <c r="G681" s="3">
        <v>24</v>
      </c>
      <c r="H681" s="3">
        <v>0.86</v>
      </c>
    </row>
    <row r="682" spans="1:8" x14ac:dyDescent="0.2">
      <c r="A682" s="3">
        <v>679</v>
      </c>
      <c r="B682" s="3">
        <v>362659</v>
      </c>
      <c r="C682" s="3" t="s">
        <v>594</v>
      </c>
      <c r="D682" s="3" t="s">
        <v>74</v>
      </c>
      <c r="E682" s="30" t="s">
        <v>61</v>
      </c>
      <c r="F682" s="3">
        <v>362659</v>
      </c>
      <c r="G682" s="3">
        <v>5</v>
      </c>
      <c r="H682" s="3">
        <v>0.88</v>
      </c>
    </row>
    <row r="683" spans="1:8" x14ac:dyDescent="0.2">
      <c r="A683" s="3">
        <v>680</v>
      </c>
      <c r="B683" s="3">
        <v>364396</v>
      </c>
      <c r="C683" s="3" t="s">
        <v>595</v>
      </c>
      <c r="D683" s="3" t="s">
        <v>60</v>
      </c>
      <c r="E683" s="30" t="s">
        <v>61</v>
      </c>
      <c r="F683" s="3">
        <v>364396</v>
      </c>
      <c r="G683" s="3">
        <v>13</v>
      </c>
      <c r="H683" s="3">
        <v>0.16</v>
      </c>
    </row>
    <row r="684" spans="1:8" x14ac:dyDescent="0.2">
      <c r="A684" s="3">
        <v>681</v>
      </c>
      <c r="B684" s="3">
        <v>362725</v>
      </c>
      <c r="C684" s="3" t="s">
        <v>596</v>
      </c>
      <c r="D684" s="3" t="s">
        <v>60</v>
      </c>
      <c r="E684" s="30" t="s">
        <v>61</v>
      </c>
      <c r="F684" s="3">
        <v>362725</v>
      </c>
      <c r="G684" s="3">
        <v>21</v>
      </c>
      <c r="H684" s="3">
        <v>0.68</v>
      </c>
    </row>
    <row r="685" spans="1:8" x14ac:dyDescent="0.2">
      <c r="A685" s="3">
        <v>682</v>
      </c>
      <c r="B685" s="3">
        <v>364435</v>
      </c>
      <c r="C685" s="3" t="s">
        <v>597</v>
      </c>
      <c r="D685" s="3" t="s">
        <v>60</v>
      </c>
      <c r="E685" s="30" t="s">
        <v>61</v>
      </c>
      <c r="F685" s="3">
        <v>364435</v>
      </c>
      <c r="G685" s="3">
        <v>8</v>
      </c>
      <c r="H685" s="3">
        <v>0.72</v>
      </c>
    </row>
    <row r="686" spans="1:8" x14ac:dyDescent="0.2">
      <c r="A686" s="3">
        <v>683</v>
      </c>
      <c r="B686" s="3">
        <v>362665</v>
      </c>
      <c r="C686" s="3" t="s">
        <v>598</v>
      </c>
      <c r="D686" s="3" t="s">
        <v>60</v>
      </c>
      <c r="E686" s="30" t="s">
        <v>61</v>
      </c>
      <c r="F686" s="3">
        <v>362665</v>
      </c>
      <c r="G686" s="3">
        <v>19</v>
      </c>
      <c r="H686" s="3">
        <v>0.73</v>
      </c>
    </row>
    <row r="687" spans="1:8" x14ac:dyDescent="0.2">
      <c r="A687" s="3">
        <v>684</v>
      </c>
      <c r="B687" s="3">
        <v>365548</v>
      </c>
      <c r="C687" s="3" t="s">
        <v>599</v>
      </c>
      <c r="D687" s="3" t="s">
        <v>60</v>
      </c>
      <c r="E687" s="30" t="s">
        <v>61</v>
      </c>
      <c r="F687" s="3">
        <v>365548</v>
      </c>
      <c r="G687" s="3">
        <v>20</v>
      </c>
      <c r="H687" s="3">
        <v>0.48</v>
      </c>
    </row>
    <row r="688" spans="1:8" x14ac:dyDescent="0.2">
      <c r="A688" s="3">
        <v>685</v>
      </c>
      <c r="B688" s="3">
        <v>347773</v>
      </c>
      <c r="C688" s="3" t="s">
        <v>600</v>
      </c>
      <c r="D688" s="3" t="s">
        <v>74</v>
      </c>
      <c r="E688" s="30" t="s">
        <v>61</v>
      </c>
      <c r="F688" s="3">
        <v>347773</v>
      </c>
      <c r="G688" s="3">
        <v>16</v>
      </c>
      <c r="H688" s="3">
        <v>0.38</v>
      </c>
    </row>
    <row r="689" spans="1:8" x14ac:dyDescent="0.2">
      <c r="A689" s="3">
        <v>686</v>
      </c>
      <c r="B689" s="3">
        <v>348203</v>
      </c>
      <c r="C689" s="3" t="s">
        <v>591</v>
      </c>
      <c r="D689" s="3" t="s">
        <v>70</v>
      </c>
      <c r="E689" s="30" t="s">
        <v>61</v>
      </c>
      <c r="F689" s="3">
        <v>348203</v>
      </c>
      <c r="G689" s="3">
        <v>11</v>
      </c>
      <c r="H689" s="3">
        <v>0.62</v>
      </c>
    </row>
    <row r="690" spans="1:8" x14ac:dyDescent="0.2">
      <c r="A690" s="3">
        <v>687</v>
      </c>
      <c r="B690" s="3">
        <v>348202</v>
      </c>
      <c r="C690" s="3" t="s">
        <v>601</v>
      </c>
      <c r="D690" s="3" t="s">
        <v>151</v>
      </c>
      <c r="E690" s="30" t="s">
        <v>61</v>
      </c>
      <c r="F690" s="3">
        <v>348202</v>
      </c>
      <c r="G690" s="3">
        <v>26</v>
      </c>
      <c r="H690" s="3">
        <v>0.48</v>
      </c>
    </row>
    <row r="691" spans="1:8" x14ac:dyDescent="0.2">
      <c r="A691" s="3">
        <v>688</v>
      </c>
      <c r="B691" s="3">
        <v>348201</v>
      </c>
      <c r="C691" s="3" t="s">
        <v>602</v>
      </c>
      <c r="D691" s="3" t="s">
        <v>151</v>
      </c>
      <c r="E691" s="30" t="s">
        <v>61</v>
      </c>
      <c r="F691" s="3">
        <v>348201</v>
      </c>
      <c r="G691" s="3">
        <v>16</v>
      </c>
      <c r="H691" s="3">
        <v>0.28999999999999998</v>
      </c>
    </row>
    <row r="692" spans="1:8" x14ac:dyDescent="0.2">
      <c r="A692" s="3">
        <v>689</v>
      </c>
      <c r="B692" s="3">
        <v>348248</v>
      </c>
      <c r="C692" s="3" t="s">
        <v>272</v>
      </c>
      <c r="D692" s="3" t="s">
        <v>68</v>
      </c>
      <c r="E692" s="30" t="s">
        <v>61</v>
      </c>
      <c r="F692" s="3">
        <v>348248</v>
      </c>
      <c r="G692" s="3">
        <v>29</v>
      </c>
      <c r="H692" s="3">
        <v>0.56999999999999995</v>
      </c>
    </row>
    <row r="693" spans="1:8" x14ac:dyDescent="0.2">
      <c r="A693" s="3">
        <v>690</v>
      </c>
      <c r="B693" s="3">
        <v>348016</v>
      </c>
      <c r="C693" s="3" t="s">
        <v>603</v>
      </c>
      <c r="D693" s="3" t="s">
        <v>74</v>
      </c>
      <c r="E693" s="30" t="s">
        <v>61</v>
      </c>
      <c r="F693" s="3">
        <v>348016</v>
      </c>
      <c r="G693" s="3">
        <v>19</v>
      </c>
      <c r="H693" s="3">
        <v>0.73</v>
      </c>
    </row>
    <row r="694" spans="1:8" x14ac:dyDescent="0.2">
      <c r="A694" s="3">
        <v>691</v>
      </c>
      <c r="B694" s="3">
        <v>347901</v>
      </c>
      <c r="C694" s="3" t="s">
        <v>604</v>
      </c>
      <c r="D694" s="3" t="s">
        <v>80</v>
      </c>
      <c r="E694" s="30" t="s">
        <v>61</v>
      </c>
      <c r="F694" s="3">
        <v>347901</v>
      </c>
      <c r="G694" s="3">
        <v>27</v>
      </c>
      <c r="H694" s="3">
        <v>0.85</v>
      </c>
    </row>
    <row r="695" spans="1:8" x14ac:dyDescent="0.2">
      <c r="A695" s="3">
        <v>692</v>
      </c>
      <c r="B695" s="3">
        <v>348115</v>
      </c>
      <c r="C695" s="3" t="s">
        <v>590</v>
      </c>
      <c r="D695" s="3" t="s">
        <v>68</v>
      </c>
      <c r="E695" s="30" t="s">
        <v>61</v>
      </c>
      <c r="F695" s="3">
        <v>348115</v>
      </c>
      <c r="G695" s="3">
        <v>27</v>
      </c>
      <c r="H695" s="3">
        <v>0.63</v>
      </c>
    </row>
    <row r="696" spans="1:8" x14ac:dyDescent="0.2">
      <c r="A696" s="3">
        <v>693</v>
      </c>
      <c r="B696" s="3">
        <v>348391</v>
      </c>
      <c r="C696" s="3" t="s">
        <v>351</v>
      </c>
      <c r="D696" s="3" t="s">
        <v>80</v>
      </c>
      <c r="E696" s="30" t="s">
        <v>61</v>
      </c>
      <c r="F696" s="3">
        <v>348391</v>
      </c>
      <c r="G696" s="3">
        <v>13</v>
      </c>
      <c r="H696" s="3">
        <v>0.39</v>
      </c>
    </row>
    <row r="697" spans="1:8" x14ac:dyDescent="0.2">
      <c r="A697" s="3">
        <v>694</v>
      </c>
      <c r="B697" s="3">
        <v>362703</v>
      </c>
      <c r="C697" s="3" t="s">
        <v>229</v>
      </c>
      <c r="D697" s="3" t="s">
        <v>60</v>
      </c>
      <c r="E697" s="30" t="s">
        <v>61</v>
      </c>
      <c r="F697" s="3">
        <v>362703</v>
      </c>
      <c r="G697" s="3">
        <v>6</v>
      </c>
      <c r="H697" s="3">
        <v>0.63</v>
      </c>
    </row>
    <row r="698" spans="1:8" x14ac:dyDescent="0.2">
      <c r="A698" s="3">
        <v>695</v>
      </c>
      <c r="B698" s="3">
        <v>364202</v>
      </c>
      <c r="C698" s="3" t="s">
        <v>605</v>
      </c>
      <c r="D698" s="3" t="s">
        <v>60</v>
      </c>
      <c r="E698" s="30" t="s">
        <v>61</v>
      </c>
      <c r="F698" s="3">
        <v>364202</v>
      </c>
      <c r="G698" s="3">
        <v>28</v>
      </c>
      <c r="H698" s="3">
        <v>0.9</v>
      </c>
    </row>
    <row r="699" spans="1:8" x14ac:dyDescent="0.2">
      <c r="A699" s="3">
        <v>696</v>
      </c>
      <c r="B699" s="3">
        <v>365549</v>
      </c>
      <c r="C699" s="3" t="s">
        <v>606</v>
      </c>
      <c r="D699" s="3" t="s">
        <v>60</v>
      </c>
      <c r="E699" s="30" t="s">
        <v>61</v>
      </c>
      <c r="F699" s="3">
        <v>365549</v>
      </c>
      <c r="G699" s="3">
        <v>5</v>
      </c>
      <c r="H699" s="3">
        <v>0.51</v>
      </c>
    </row>
    <row r="700" spans="1:8" x14ac:dyDescent="0.2">
      <c r="A700" s="3">
        <v>697</v>
      </c>
      <c r="B700" s="3">
        <v>348443</v>
      </c>
      <c r="C700" s="3" t="s">
        <v>607</v>
      </c>
      <c r="D700" s="3" t="s">
        <v>65</v>
      </c>
      <c r="E700" s="30" t="s">
        <v>61</v>
      </c>
      <c r="F700" s="3">
        <v>348443</v>
      </c>
      <c r="G700" s="3">
        <v>16</v>
      </c>
      <c r="H700" s="3">
        <v>0.42</v>
      </c>
    </row>
    <row r="701" spans="1:8" x14ac:dyDescent="0.2">
      <c r="A701" s="3">
        <v>698</v>
      </c>
      <c r="B701" s="3">
        <v>347711</v>
      </c>
      <c r="C701" s="3" t="s">
        <v>512</v>
      </c>
      <c r="D701" s="3" t="s">
        <v>70</v>
      </c>
      <c r="E701" s="30" t="s">
        <v>61</v>
      </c>
      <c r="F701" s="3">
        <v>347711</v>
      </c>
      <c r="G701" s="3">
        <v>18</v>
      </c>
      <c r="H701" s="3">
        <v>0.86</v>
      </c>
    </row>
    <row r="702" spans="1:8" x14ac:dyDescent="0.2">
      <c r="A702" s="3">
        <v>699</v>
      </c>
      <c r="B702" s="3">
        <v>347963</v>
      </c>
      <c r="C702" s="3" t="s">
        <v>608</v>
      </c>
      <c r="D702" s="3" t="s">
        <v>80</v>
      </c>
      <c r="E702" s="30" t="s">
        <v>61</v>
      </c>
      <c r="F702" s="3">
        <v>347963</v>
      </c>
      <c r="G702" s="3">
        <v>25</v>
      </c>
      <c r="H702" s="3">
        <v>0.22</v>
      </c>
    </row>
    <row r="703" spans="1:8" x14ac:dyDescent="0.2">
      <c r="A703" s="3">
        <v>700</v>
      </c>
      <c r="B703" s="3">
        <v>348570</v>
      </c>
      <c r="C703" s="3" t="s">
        <v>233</v>
      </c>
      <c r="D703" s="3" t="s">
        <v>103</v>
      </c>
      <c r="E703" s="30" t="s">
        <v>61</v>
      </c>
      <c r="F703" s="3">
        <v>348570</v>
      </c>
      <c r="G703" s="3">
        <v>26</v>
      </c>
      <c r="H703" s="3">
        <v>0.25</v>
      </c>
    </row>
    <row r="704" spans="1:8" x14ac:dyDescent="0.2">
      <c r="A704" s="3">
        <v>701</v>
      </c>
      <c r="B704" s="3">
        <v>362664</v>
      </c>
      <c r="C704" s="3" t="s">
        <v>609</v>
      </c>
      <c r="D704" s="3" t="s">
        <v>60</v>
      </c>
      <c r="E704" s="30" t="s">
        <v>61</v>
      </c>
      <c r="F704" s="3">
        <v>362664</v>
      </c>
      <c r="G704" s="3">
        <v>15</v>
      </c>
      <c r="H704" s="3">
        <v>0.32</v>
      </c>
    </row>
    <row r="705" spans="1:8" x14ac:dyDescent="0.2">
      <c r="A705" s="3">
        <v>702</v>
      </c>
      <c r="B705" s="3">
        <v>347802</v>
      </c>
      <c r="C705" s="3" t="s">
        <v>610</v>
      </c>
      <c r="D705" s="3" t="s">
        <v>103</v>
      </c>
      <c r="E705" s="30" t="s">
        <v>61</v>
      </c>
      <c r="F705" s="3">
        <v>347802</v>
      </c>
      <c r="G705" s="3">
        <v>29</v>
      </c>
      <c r="H705" s="3">
        <v>0.35</v>
      </c>
    </row>
    <row r="706" spans="1:8" x14ac:dyDescent="0.2">
      <c r="A706" s="3">
        <v>703</v>
      </c>
      <c r="B706" s="3">
        <v>348867</v>
      </c>
      <c r="C706" s="3" t="s">
        <v>611</v>
      </c>
      <c r="D706" s="3" t="s">
        <v>60</v>
      </c>
      <c r="E706" s="30" t="s">
        <v>61</v>
      </c>
      <c r="F706" s="3">
        <v>348867</v>
      </c>
      <c r="G706" s="3">
        <v>16</v>
      </c>
      <c r="H706" s="3">
        <v>0.64</v>
      </c>
    </row>
    <row r="707" spans="1:8" x14ac:dyDescent="0.2">
      <c r="A707" s="3">
        <v>704</v>
      </c>
      <c r="B707" s="3">
        <v>348362</v>
      </c>
      <c r="C707" s="3" t="s">
        <v>612</v>
      </c>
      <c r="D707" s="3" t="s">
        <v>60</v>
      </c>
      <c r="E707" s="30" t="s">
        <v>61</v>
      </c>
      <c r="F707" s="3">
        <v>348362</v>
      </c>
      <c r="G707" s="3">
        <v>6</v>
      </c>
      <c r="H707" s="3">
        <v>0.34</v>
      </c>
    </row>
    <row r="708" spans="1:8" x14ac:dyDescent="0.2">
      <c r="A708" s="3">
        <v>705</v>
      </c>
      <c r="B708" s="3">
        <v>348234</v>
      </c>
      <c r="C708" s="3" t="s">
        <v>613</v>
      </c>
      <c r="D708" s="3" t="s">
        <v>65</v>
      </c>
      <c r="E708" s="30" t="s">
        <v>61</v>
      </c>
      <c r="F708" s="3">
        <v>348234</v>
      </c>
      <c r="G708" s="3">
        <v>12</v>
      </c>
      <c r="H708" s="3">
        <v>0.47</v>
      </c>
    </row>
    <row r="709" spans="1:8" x14ac:dyDescent="0.2">
      <c r="A709" s="3">
        <v>706</v>
      </c>
      <c r="B709" s="3">
        <v>348231</v>
      </c>
      <c r="C709" s="3" t="s">
        <v>614</v>
      </c>
      <c r="D709" s="3" t="s">
        <v>65</v>
      </c>
      <c r="E709" s="30" t="s">
        <v>61</v>
      </c>
      <c r="F709" s="3">
        <v>348231</v>
      </c>
      <c r="G709" s="3">
        <v>19</v>
      </c>
      <c r="H709" s="3">
        <v>0.16</v>
      </c>
    </row>
    <row r="710" spans="1:8" x14ac:dyDescent="0.2">
      <c r="A710" s="3">
        <v>707</v>
      </c>
      <c r="B710" s="3">
        <v>347739</v>
      </c>
      <c r="C710" s="3" t="s">
        <v>615</v>
      </c>
      <c r="D710" s="3" t="s">
        <v>103</v>
      </c>
      <c r="E710" s="30" t="s">
        <v>61</v>
      </c>
      <c r="F710" s="3">
        <v>347739</v>
      </c>
      <c r="G710" s="3">
        <v>17</v>
      </c>
      <c r="H710" s="3">
        <v>0.19</v>
      </c>
    </row>
    <row r="711" spans="1:8" x14ac:dyDescent="0.2">
      <c r="A711" s="3">
        <v>708</v>
      </c>
      <c r="B711" s="3">
        <v>347753</v>
      </c>
      <c r="C711" s="3" t="s">
        <v>616</v>
      </c>
      <c r="D711" s="3" t="s">
        <v>103</v>
      </c>
      <c r="E711" s="30" t="s">
        <v>61</v>
      </c>
      <c r="F711" s="3">
        <v>347753</v>
      </c>
      <c r="G711" s="3">
        <v>6</v>
      </c>
      <c r="H711" s="3">
        <v>0.81</v>
      </c>
    </row>
    <row r="712" spans="1:8" x14ac:dyDescent="0.2">
      <c r="A712" s="3">
        <v>709</v>
      </c>
      <c r="B712" s="3">
        <v>348473</v>
      </c>
      <c r="C712" s="3" t="s">
        <v>617</v>
      </c>
      <c r="D712" s="3" t="s">
        <v>74</v>
      </c>
      <c r="E712" s="30" t="s">
        <v>61</v>
      </c>
      <c r="F712" s="3">
        <v>348473</v>
      </c>
      <c r="G712" s="3">
        <v>12</v>
      </c>
      <c r="H712" s="3">
        <v>0.37</v>
      </c>
    </row>
    <row r="713" spans="1:8" x14ac:dyDescent="0.2">
      <c r="A713" s="3">
        <v>710</v>
      </c>
      <c r="B713" s="3">
        <v>348350</v>
      </c>
      <c r="C713" s="3" t="s">
        <v>618</v>
      </c>
      <c r="D713" s="3" t="s">
        <v>74</v>
      </c>
      <c r="E713" s="30" t="s">
        <v>61</v>
      </c>
      <c r="F713" s="3">
        <v>348350</v>
      </c>
      <c r="G713" s="3">
        <v>22</v>
      </c>
      <c r="H713" s="3">
        <v>0.65</v>
      </c>
    </row>
    <row r="714" spans="1:8" x14ac:dyDescent="0.2">
      <c r="A714" s="3">
        <v>711</v>
      </c>
      <c r="B714" s="3">
        <v>364337</v>
      </c>
      <c r="C714" s="3" t="s">
        <v>619</v>
      </c>
      <c r="D714" s="3" t="s">
        <v>70</v>
      </c>
      <c r="E714" s="30" t="s">
        <v>61</v>
      </c>
      <c r="F714" s="3">
        <v>364337</v>
      </c>
      <c r="G714" s="3">
        <v>17</v>
      </c>
      <c r="H714" s="3">
        <v>0.22</v>
      </c>
    </row>
    <row r="715" spans="1:8" x14ac:dyDescent="0.2">
      <c r="A715" s="3">
        <v>712</v>
      </c>
      <c r="B715" s="3">
        <v>347999</v>
      </c>
      <c r="C715" s="3" t="s">
        <v>362</v>
      </c>
      <c r="D715" s="3" t="s">
        <v>68</v>
      </c>
      <c r="E715" s="30" t="s">
        <v>61</v>
      </c>
      <c r="F715" s="3">
        <v>347999</v>
      </c>
      <c r="G715" s="3">
        <v>24</v>
      </c>
      <c r="H715" s="3">
        <v>0.75</v>
      </c>
    </row>
    <row r="716" spans="1:8" x14ac:dyDescent="0.2">
      <c r="A716" s="3">
        <v>713</v>
      </c>
      <c r="B716" s="3">
        <v>348210</v>
      </c>
      <c r="C716" s="3" t="s">
        <v>620</v>
      </c>
      <c r="D716" s="3" t="s">
        <v>74</v>
      </c>
      <c r="E716" s="30" t="s">
        <v>61</v>
      </c>
      <c r="F716" s="3">
        <v>348210</v>
      </c>
      <c r="G716" s="3">
        <v>29</v>
      </c>
      <c r="H716" s="3">
        <v>0.54</v>
      </c>
    </row>
    <row r="717" spans="1:8" x14ac:dyDescent="0.2">
      <c r="A717" s="3">
        <v>714</v>
      </c>
      <c r="B717" s="3">
        <v>348219</v>
      </c>
      <c r="C717" s="3" t="s">
        <v>621</v>
      </c>
      <c r="D717" s="3" t="s">
        <v>65</v>
      </c>
      <c r="E717" s="30" t="s">
        <v>61</v>
      </c>
      <c r="F717" s="3">
        <v>348219</v>
      </c>
      <c r="G717" s="3">
        <v>21</v>
      </c>
      <c r="H717" s="3">
        <v>0.73</v>
      </c>
    </row>
    <row r="718" spans="1:8" x14ac:dyDescent="0.2">
      <c r="A718" s="3">
        <v>715</v>
      </c>
      <c r="B718" s="3">
        <v>362584</v>
      </c>
      <c r="C718" s="3" t="s">
        <v>622</v>
      </c>
      <c r="D718" s="3" t="s">
        <v>65</v>
      </c>
      <c r="E718" s="30" t="s">
        <v>61</v>
      </c>
      <c r="F718" s="3">
        <v>362584</v>
      </c>
      <c r="G718" s="3">
        <v>26</v>
      </c>
      <c r="H718" s="3">
        <v>0.1</v>
      </c>
    </row>
    <row r="719" spans="1:8" x14ac:dyDescent="0.2">
      <c r="A719" s="3">
        <v>716</v>
      </c>
      <c r="B719" s="3">
        <v>348519</v>
      </c>
      <c r="C719" s="3" t="s">
        <v>360</v>
      </c>
      <c r="D719" s="3" t="s">
        <v>103</v>
      </c>
      <c r="E719" s="30" t="s">
        <v>61</v>
      </c>
      <c r="F719" s="3">
        <v>348519</v>
      </c>
      <c r="G719" s="3">
        <v>14</v>
      </c>
      <c r="H719" s="3">
        <v>0.15</v>
      </c>
    </row>
    <row r="720" spans="1:8" x14ac:dyDescent="0.2">
      <c r="A720" s="3">
        <v>717</v>
      </c>
      <c r="B720" s="3">
        <v>348787</v>
      </c>
      <c r="C720" s="3" t="s">
        <v>623</v>
      </c>
      <c r="D720" s="3" t="s">
        <v>60</v>
      </c>
      <c r="E720" s="30" t="s">
        <v>61</v>
      </c>
      <c r="F720" s="3">
        <v>348787</v>
      </c>
      <c r="G720" s="3">
        <v>16</v>
      </c>
      <c r="H720" s="3">
        <v>0.14000000000000001</v>
      </c>
    </row>
    <row r="721" spans="1:8" x14ac:dyDescent="0.2">
      <c r="A721" s="3">
        <v>718</v>
      </c>
      <c r="B721" s="3">
        <v>348887</v>
      </c>
      <c r="C721" s="3" t="s">
        <v>624</v>
      </c>
      <c r="D721" s="3" t="s">
        <v>60</v>
      </c>
      <c r="E721" s="30" t="s">
        <v>61</v>
      </c>
      <c r="F721" s="3">
        <v>348887</v>
      </c>
      <c r="G721" s="3">
        <v>13</v>
      </c>
      <c r="H721" s="3">
        <v>0.85</v>
      </c>
    </row>
    <row r="722" spans="1:8" x14ac:dyDescent="0.2">
      <c r="A722" s="3">
        <v>719</v>
      </c>
      <c r="B722" s="3">
        <v>347769</v>
      </c>
      <c r="C722" s="3" t="s">
        <v>625</v>
      </c>
      <c r="D722" s="3" t="s">
        <v>103</v>
      </c>
      <c r="E722" s="30" t="s">
        <v>61</v>
      </c>
      <c r="F722" s="3">
        <v>347769</v>
      </c>
      <c r="G722" s="3">
        <v>11</v>
      </c>
      <c r="H722" s="3">
        <v>0.61</v>
      </c>
    </row>
    <row r="723" spans="1:8" x14ac:dyDescent="0.2">
      <c r="A723" s="3">
        <v>720</v>
      </c>
      <c r="B723" s="3">
        <v>348254</v>
      </c>
      <c r="C723" s="3" t="s">
        <v>626</v>
      </c>
      <c r="D723" s="3" t="s">
        <v>68</v>
      </c>
      <c r="E723" s="30" t="s">
        <v>61</v>
      </c>
      <c r="F723" s="3">
        <v>348254</v>
      </c>
      <c r="G723" s="3">
        <v>11</v>
      </c>
      <c r="H723" s="3">
        <v>0.69</v>
      </c>
    </row>
    <row r="724" spans="1:8" x14ac:dyDescent="0.2">
      <c r="A724" s="3">
        <v>721</v>
      </c>
      <c r="B724" s="3">
        <v>347771</v>
      </c>
      <c r="C724" s="3" t="s">
        <v>627</v>
      </c>
      <c r="D724" s="3" t="s">
        <v>103</v>
      </c>
      <c r="E724" s="30" t="s">
        <v>61</v>
      </c>
      <c r="F724" s="3">
        <v>347771</v>
      </c>
      <c r="G724" s="3">
        <v>13</v>
      </c>
      <c r="H724" s="3">
        <v>0.56999999999999995</v>
      </c>
    </row>
    <row r="725" spans="1:8" x14ac:dyDescent="0.2">
      <c r="A725" s="3">
        <v>722</v>
      </c>
      <c r="B725" s="3">
        <v>348137</v>
      </c>
      <c r="C725" s="3" t="s">
        <v>628</v>
      </c>
      <c r="D725" s="3" t="s">
        <v>82</v>
      </c>
      <c r="E725" s="30" t="s">
        <v>61</v>
      </c>
      <c r="F725" s="3">
        <v>348137</v>
      </c>
      <c r="G725" s="3">
        <v>25</v>
      </c>
      <c r="H725" s="3">
        <v>0.28000000000000003</v>
      </c>
    </row>
    <row r="726" spans="1:8" x14ac:dyDescent="0.2">
      <c r="A726" s="3">
        <v>723</v>
      </c>
      <c r="B726" s="3">
        <v>348684</v>
      </c>
      <c r="C726" s="3" t="s">
        <v>629</v>
      </c>
      <c r="D726" s="3" t="s">
        <v>103</v>
      </c>
      <c r="E726" s="30" t="s">
        <v>61</v>
      </c>
      <c r="F726" s="3">
        <v>348684</v>
      </c>
      <c r="G726" s="3">
        <v>17</v>
      </c>
      <c r="H726" s="3">
        <v>0.72</v>
      </c>
    </row>
    <row r="727" spans="1:8" x14ac:dyDescent="0.2">
      <c r="A727" s="3">
        <v>724</v>
      </c>
      <c r="B727" s="3">
        <v>348347</v>
      </c>
      <c r="C727" s="3" t="s">
        <v>630</v>
      </c>
      <c r="D727" s="3" t="s">
        <v>60</v>
      </c>
      <c r="E727" s="30" t="s">
        <v>61</v>
      </c>
      <c r="F727" s="3">
        <v>348347</v>
      </c>
      <c r="G727" s="3">
        <v>25</v>
      </c>
      <c r="H727" s="3">
        <v>0.73</v>
      </c>
    </row>
    <row r="728" spans="1:8" x14ac:dyDescent="0.2">
      <c r="A728" s="3">
        <v>725</v>
      </c>
      <c r="B728" s="3">
        <v>348639</v>
      </c>
      <c r="C728" s="3" t="s">
        <v>513</v>
      </c>
      <c r="D728" s="3" t="s">
        <v>74</v>
      </c>
      <c r="E728" s="30" t="s">
        <v>61</v>
      </c>
      <c r="F728" s="3">
        <v>348639</v>
      </c>
      <c r="G728" s="3">
        <v>28</v>
      </c>
      <c r="H728" s="3">
        <v>0.77</v>
      </c>
    </row>
    <row r="729" spans="1:8" x14ac:dyDescent="0.2">
      <c r="A729" s="3">
        <v>726</v>
      </c>
      <c r="B729" s="3">
        <v>347684</v>
      </c>
      <c r="C729" s="3" t="s">
        <v>631</v>
      </c>
      <c r="D729" s="3" t="s">
        <v>89</v>
      </c>
      <c r="E729" s="30" t="s">
        <v>61</v>
      </c>
      <c r="F729" s="3">
        <v>347684</v>
      </c>
      <c r="G729" s="3">
        <v>27</v>
      </c>
      <c r="H729" s="3">
        <v>0.6</v>
      </c>
    </row>
    <row r="730" spans="1:8" x14ac:dyDescent="0.2">
      <c r="A730" s="3">
        <v>727</v>
      </c>
      <c r="B730" s="3">
        <v>348261</v>
      </c>
      <c r="C730" s="3" t="s">
        <v>632</v>
      </c>
      <c r="D730" s="3" t="s">
        <v>68</v>
      </c>
      <c r="E730" s="30" t="s">
        <v>61</v>
      </c>
      <c r="F730" s="3">
        <v>348261</v>
      </c>
      <c r="G730" s="3">
        <v>15</v>
      </c>
      <c r="H730" s="3">
        <v>0.7</v>
      </c>
    </row>
    <row r="731" spans="1:8" x14ac:dyDescent="0.2">
      <c r="A731" s="3">
        <v>728</v>
      </c>
      <c r="B731" s="3">
        <v>347661</v>
      </c>
      <c r="C731" s="3" t="s">
        <v>633</v>
      </c>
      <c r="D731" s="3" t="s">
        <v>74</v>
      </c>
      <c r="E731" s="30" t="s">
        <v>61</v>
      </c>
      <c r="F731" s="3">
        <v>347661</v>
      </c>
      <c r="G731" s="3">
        <v>15</v>
      </c>
      <c r="H731" s="3">
        <v>0.35</v>
      </c>
    </row>
    <row r="732" spans="1:8" x14ac:dyDescent="0.2">
      <c r="A732" s="3">
        <v>729</v>
      </c>
      <c r="B732" s="3">
        <v>347660</v>
      </c>
      <c r="C732" s="3" t="s">
        <v>634</v>
      </c>
      <c r="D732" s="3" t="s">
        <v>74</v>
      </c>
      <c r="E732" s="30" t="s">
        <v>61</v>
      </c>
      <c r="F732" s="3">
        <v>347660</v>
      </c>
      <c r="G732" s="3">
        <v>8</v>
      </c>
      <c r="H732" s="3">
        <v>0.56000000000000005</v>
      </c>
    </row>
    <row r="733" spans="1:8" x14ac:dyDescent="0.2">
      <c r="A733" s="3">
        <v>730</v>
      </c>
      <c r="B733" s="3">
        <v>364343</v>
      </c>
      <c r="C733" s="3" t="s">
        <v>635</v>
      </c>
      <c r="D733" s="3" t="s">
        <v>151</v>
      </c>
      <c r="E733" s="30" t="s">
        <v>61</v>
      </c>
      <c r="F733" s="3">
        <v>364343</v>
      </c>
      <c r="G733" s="3">
        <v>7</v>
      </c>
      <c r="H733" s="3">
        <v>0.87</v>
      </c>
    </row>
    <row r="734" spans="1:8" x14ac:dyDescent="0.2">
      <c r="A734" s="3">
        <v>731</v>
      </c>
      <c r="B734" s="3">
        <v>364342</v>
      </c>
      <c r="C734" s="3" t="s">
        <v>636</v>
      </c>
      <c r="D734" s="3" t="s">
        <v>70</v>
      </c>
      <c r="E734" s="30" t="s">
        <v>61</v>
      </c>
      <c r="F734" s="3">
        <v>364342</v>
      </c>
      <c r="G734" s="3">
        <v>13</v>
      </c>
      <c r="H734" s="3">
        <v>0.76</v>
      </c>
    </row>
    <row r="735" spans="1:8" x14ac:dyDescent="0.2">
      <c r="A735" s="3">
        <v>732</v>
      </c>
      <c r="B735" s="3">
        <v>348681</v>
      </c>
      <c r="C735" s="3" t="s">
        <v>637</v>
      </c>
      <c r="D735" s="3" t="s">
        <v>103</v>
      </c>
      <c r="E735" s="30" t="s">
        <v>61</v>
      </c>
      <c r="F735" s="3">
        <v>348681</v>
      </c>
      <c r="G735" s="3">
        <v>14</v>
      </c>
      <c r="H735" s="3">
        <v>0.67</v>
      </c>
    </row>
    <row r="736" spans="1:8" x14ac:dyDescent="0.2">
      <c r="A736" s="3">
        <v>733</v>
      </c>
      <c r="B736" s="3">
        <v>364406</v>
      </c>
      <c r="C736" s="3" t="s">
        <v>638</v>
      </c>
      <c r="D736" s="3" t="s">
        <v>63</v>
      </c>
      <c r="E736" s="30" t="s">
        <v>61</v>
      </c>
      <c r="F736" s="3">
        <v>364406</v>
      </c>
      <c r="G736" s="3">
        <v>21</v>
      </c>
      <c r="H736" s="3">
        <v>0.83</v>
      </c>
    </row>
    <row r="737" spans="1:8" x14ac:dyDescent="0.2">
      <c r="A737" s="3">
        <v>734</v>
      </c>
      <c r="B737" s="3">
        <v>348123</v>
      </c>
      <c r="C737" s="3" t="s">
        <v>639</v>
      </c>
      <c r="D737" s="3" t="s">
        <v>68</v>
      </c>
      <c r="E737" s="30" t="s">
        <v>61</v>
      </c>
      <c r="F737" s="3">
        <v>348123</v>
      </c>
      <c r="G737" s="3">
        <v>5</v>
      </c>
      <c r="H737" s="3">
        <v>0.52</v>
      </c>
    </row>
    <row r="738" spans="1:8" x14ac:dyDescent="0.2">
      <c r="A738" s="3">
        <v>735</v>
      </c>
      <c r="B738" s="3">
        <v>364153</v>
      </c>
      <c r="C738" s="3" t="s">
        <v>640</v>
      </c>
      <c r="D738" s="3" t="s">
        <v>103</v>
      </c>
      <c r="E738" s="30" t="s">
        <v>61</v>
      </c>
      <c r="F738" s="3">
        <v>364153</v>
      </c>
      <c r="G738" s="3">
        <v>18</v>
      </c>
      <c r="H738" s="3">
        <v>0.62</v>
      </c>
    </row>
    <row r="739" spans="1:8" x14ac:dyDescent="0.2">
      <c r="A739" s="3">
        <v>736</v>
      </c>
      <c r="B739" s="3">
        <v>364411</v>
      </c>
      <c r="C739" s="3" t="s">
        <v>641</v>
      </c>
      <c r="D739" s="3" t="s">
        <v>103</v>
      </c>
      <c r="E739" s="30" t="s">
        <v>61</v>
      </c>
      <c r="F739" s="3">
        <v>364411</v>
      </c>
      <c r="G739" s="3">
        <v>11</v>
      </c>
      <c r="H739" s="3">
        <v>0.74</v>
      </c>
    </row>
    <row r="740" spans="1:8" x14ac:dyDescent="0.2">
      <c r="A740" s="3">
        <v>737</v>
      </c>
      <c r="B740" s="3">
        <v>347598</v>
      </c>
      <c r="C740" s="3" t="s">
        <v>227</v>
      </c>
      <c r="D740" s="3" t="s">
        <v>103</v>
      </c>
      <c r="E740" s="30" t="s">
        <v>61</v>
      </c>
      <c r="F740" s="3">
        <v>347598</v>
      </c>
      <c r="G740" s="3">
        <v>5</v>
      </c>
      <c r="H740" s="3">
        <v>0.67</v>
      </c>
    </row>
    <row r="741" spans="1:8" x14ac:dyDescent="0.2">
      <c r="A741" s="3">
        <v>738</v>
      </c>
      <c r="B741" s="3">
        <v>364290</v>
      </c>
      <c r="C741" s="3" t="s">
        <v>642</v>
      </c>
      <c r="D741" s="3" t="s">
        <v>103</v>
      </c>
      <c r="E741" s="30" t="s">
        <v>61</v>
      </c>
      <c r="F741" s="3">
        <v>364290</v>
      </c>
      <c r="G741" s="3">
        <v>18</v>
      </c>
      <c r="H741" s="3">
        <v>0.56000000000000005</v>
      </c>
    </row>
    <row r="742" spans="1:8" x14ac:dyDescent="0.2">
      <c r="A742" s="3">
        <v>739</v>
      </c>
      <c r="B742" s="3">
        <v>347619</v>
      </c>
      <c r="C742" s="3" t="s">
        <v>643</v>
      </c>
      <c r="D742" s="3" t="s">
        <v>103</v>
      </c>
      <c r="E742" s="30" t="s">
        <v>61</v>
      </c>
      <c r="F742" s="3">
        <v>347619</v>
      </c>
      <c r="G742" s="3">
        <v>16</v>
      </c>
      <c r="H742" s="3">
        <v>0.86</v>
      </c>
    </row>
    <row r="743" spans="1:8" x14ac:dyDescent="0.2">
      <c r="A743" s="3">
        <v>740</v>
      </c>
      <c r="B743" s="3">
        <v>353542</v>
      </c>
      <c r="C743" s="3" t="s">
        <v>223</v>
      </c>
      <c r="D743" s="3" t="s">
        <v>103</v>
      </c>
      <c r="E743" s="30" t="s">
        <v>61</v>
      </c>
      <c r="F743" s="3">
        <v>353542</v>
      </c>
      <c r="G743" s="3">
        <v>5</v>
      </c>
      <c r="H743" s="3">
        <v>0.42</v>
      </c>
    </row>
    <row r="744" spans="1:8" x14ac:dyDescent="0.2">
      <c r="A744" s="3">
        <v>741</v>
      </c>
      <c r="B744" s="3">
        <v>347580</v>
      </c>
      <c r="C744" s="3" t="s">
        <v>404</v>
      </c>
      <c r="D744" s="3" t="s">
        <v>103</v>
      </c>
      <c r="E744" s="30" t="s">
        <v>61</v>
      </c>
      <c r="F744" s="3">
        <v>347580</v>
      </c>
      <c r="G744" s="3">
        <v>7</v>
      </c>
      <c r="H744" s="3">
        <v>0.42</v>
      </c>
    </row>
    <row r="745" spans="1:8" x14ac:dyDescent="0.2">
      <c r="A745" s="3">
        <v>742</v>
      </c>
      <c r="B745" s="3">
        <v>347584</v>
      </c>
      <c r="C745" s="3" t="s">
        <v>256</v>
      </c>
      <c r="D745" s="3" t="s">
        <v>103</v>
      </c>
      <c r="E745" s="30" t="s">
        <v>61</v>
      </c>
      <c r="F745" s="3">
        <v>347584</v>
      </c>
      <c r="G745" s="3">
        <v>11</v>
      </c>
      <c r="H745" s="3">
        <v>0.45</v>
      </c>
    </row>
    <row r="746" spans="1:8" x14ac:dyDescent="0.2">
      <c r="A746" s="3">
        <v>743</v>
      </c>
      <c r="B746" s="3">
        <v>347582</v>
      </c>
      <c r="C746" s="3" t="s">
        <v>644</v>
      </c>
      <c r="D746" s="3" t="s">
        <v>103</v>
      </c>
      <c r="E746" s="30" t="s">
        <v>61</v>
      </c>
      <c r="F746" s="3">
        <v>347582</v>
      </c>
      <c r="G746" s="3">
        <v>7</v>
      </c>
      <c r="H746" s="3">
        <v>0.61</v>
      </c>
    </row>
    <row r="747" spans="1:8" x14ac:dyDescent="0.2">
      <c r="A747" s="3">
        <v>744</v>
      </c>
      <c r="B747" s="3">
        <v>348595</v>
      </c>
      <c r="C747" s="3" t="s">
        <v>645</v>
      </c>
      <c r="D747" s="3" t="s">
        <v>74</v>
      </c>
      <c r="E747" s="30" t="s">
        <v>61</v>
      </c>
      <c r="F747" s="3">
        <v>348595</v>
      </c>
      <c r="G747" s="3">
        <v>25</v>
      </c>
      <c r="H747" s="3">
        <v>0.12</v>
      </c>
    </row>
    <row r="748" spans="1:8" x14ac:dyDescent="0.2">
      <c r="A748" s="3">
        <v>745</v>
      </c>
      <c r="B748" s="3">
        <v>348450</v>
      </c>
      <c r="C748" s="3" t="s">
        <v>575</v>
      </c>
      <c r="D748" s="3" t="s">
        <v>68</v>
      </c>
      <c r="E748" s="30" t="s">
        <v>61</v>
      </c>
      <c r="F748" s="3">
        <v>348450</v>
      </c>
      <c r="G748" s="3">
        <v>17</v>
      </c>
      <c r="H748" s="3">
        <v>0.56999999999999995</v>
      </c>
    </row>
    <row r="749" spans="1:8" x14ac:dyDescent="0.2">
      <c r="A749" s="3">
        <v>746</v>
      </c>
      <c r="B749" s="3">
        <v>353556</v>
      </c>
      <c r="C749" s="3" t="s">
        <v>646</v>
      </c>
      <c r="D749" s="3" t="s">
        <v>103</v>
      </c>
      <c r="E749" s="30" t="s">
        <v>61</v>
      </c>
      <c r="F749" s="3">
        <v>353556</v>
      </c>
      <c r="G749" s="3">
        <v>8</v>
      </c>
      <c r="H749" s="3">
        <v>0.69</v>
      </c>
    </row>
    <row r="750" spans="1:8" x14ac:dyDescent="0.2">
      <c r="A750" s="3">
        <v>747</v>
      </c>
      <c r="B750" s="3">
        <v>347798</v>
      </c>
      <c r="C750" s="3" t="s">
        <v>647</v>
      </c>
      <c r="D750" s="3" t="s">
        <v>74</v>
      </c>
      <c r="E750" s="30" t="s">
        <v>61</v>
      </c>
      <c r="F750" s="3">
        <v>347798</v>
      </c>
      <c r="G750" s="3">
        <v>14</v>
      </c>
      <c r="H750" s="3">
        <v>0.19</v>
      </c>
    </row>
    <row r="751" spans="1:8" x14ac:dyDescent="0.2">
      <c r="A751" s="3">
        <v>748</v>
      </c>
      <c r="B751" s="3">
        <v>347569</v>
      </c>
      <c r="C751" s="3" t="s">
        <v>648</v>
      </c>
      <c r="D751" s="3" t="s">
        <v>63</v>
      </c>
      <c r="E751" s="30" t="s">
        <v>61</v>
      </c>
      <c r="F751" s="3">
        <v>347569</v>
      </c>
      <c r="G751" s="3">
        <v>25</v>
      </c>
      <c r="H751" s="3">
        <v>0.2</v>
      </c>
    </row>
    <row r="752" spans="1:8" x14ac:dyDescent="0.2">
      <c r="A752" s="3">
        <v>749</v>
      </c>
      <c r="B752" s="3">
        <v>348005</v>
      </c>
      <c r="C752" s="3" t="s">
        <v>649</v>
      </c>
      <c r="D752" s="3" t="s">
        <v>76</v>
      </c>
      <c r="E752" s="30" t="s">
        <v>61</v>
      </c>
      <c r="F752" s="3">
        <v>348005</v>
      </c>
      <c r="G752" s="3">
        <v>25</v>
      </c>
      <c r="H752" s="3">
        <v>0.47</v>
      </c>
    </row>
    <row r="753" spans="1:8" x14ac:dyDescent="0.2">
      <c r="A753" s="3">
        <v>750</v>
      </c>
      <c r="B753" s="3">
        <v>348888</v>
      </c>
      <c r="C753" s="3" t="s">
        <v>650</v>
      </c>
      <c r="D753" s="3" t="s">
        <v>60</v>
      </c>
      <c r="E753" s="30" t="s">
        <v>61</v>
      </c>
      <c r="F753" s="3">
        <v>348888</v>
      </c>
      <c r="G753" s="3">
        <v>7</v>
      </c>
      <c r="H753" s="3">
        <v>0.81</v>
      </c>
    </row>
    <row r="754" spans="1:8" x14ac:dyDescent="0.2">
      <c r="A754" s="3">
        <v>751</v>
      </c>
      <c r="B754" s="3">
        <v>347817</v>
      </c>
      <c r="C754" s="3" t="s">
        <v>651</v>
      </c>
      <c r="D754" s="3" t="s">
        <v>103</v>
      </c>
      <c r="E754" s="30" t="s">
        <v>61</v>
      </c>
      <c r="F754" s="3">
        <v>347817</v>
      </c>
      <c r="G754" s="3">
        <v>27</v>
      </c>
      <c r="H754" s="3">
        <v>0.25</v>
      </c>
    </row>
    <row r="755" spans="1:8" x14ac:dyDescent="0.2">
      <c r="A755" s="3">
        <v>752</v>
      </c>
      <c r="B755" s="3">
        <v>347570</v>
      </c>
      <c r="C755" s="3" t="s">
        <v>652</v>
      </c>
      <c r="D755" s="3" t="s">
        <v>63</v>
      </c>
      <c r="E755" s="30" t="s">
        <v>61</v>
      </c>
      <c r="F755" s="3">
        <v>347570</v>
      </c>
      <c r="G755" s="3">
        <v>28</v>
      </c>
      <c r="H755" s="3">
        <v>0.6</v>
      </c>
    </row>
    <row r="756" spans="1:8" x14ac:dyDescent="0.2">
      <c r="A756" s="3">
        <v>753</v>
      </c>
      <c r="B756" s="3">
        <v>347809</v>
      </c>
      <c r="C756" s="3" t="s">
        <v>653</v>
      </c>
      <c r="D756" s="3" t="s">
        <v>103</v>
      </c>
      <c r="E756" s="30" t="s">
        <v>61</v>
      </c>
      <c r="F756" s="3">
        <v>347809</v>
      </c>
      <c r="G756" s="3">
        <v>22</v>
      </c>
      <c r="H756" s="3">
        <v>0.77</v>
      </c>
    </row>
    <row r="757" spans="1:8" x14ac:dyDescent="0.2">
      <c r="A757" s="3">
        <v>754</v>
      </c>
      <c r="B757" s="3">
        <v>348576</v>
      </c>
      <c r="C757" s="3" t="s">
        <v>430</v>
      </c>
      <c r="D757" s="3" t="s">
        <v>63</v>
      </c>
      <c r="E757" s="30" t="s">
        <v>61</v>
      </c>
      <c r="F757" s="3">
        <v>348576</v>
      </c>
      <c r="G757" s="3">
        <v>5</v>
      </c>
      <c r="H757" s="3">
        <v>0.26</v>
      </c>
    </row>
    <row r="758" spans="1:8" x14ac:dyDescent="0.2">
      <c r="A758" s="3">
        <v>755</v>
      </c>
      <c r="B758" s="3">
        <v>348256</v>
      </c>
      <c r="C758" s="3" t="s">
        <v>377</v>
      </c>
      <c r="D758" s="3" t="s">
        <v>68</v>
      </c>
      <c r="E758" s="30" t="s">
        <v>61</v>
      </c>
      <c r="F758" s="3">
        <v>348256</v>
      </c>
      <c r="G758" s="3">
        <v>16</v>
      </c>
      <c r="H758" s="3">
        <v>0.66</v>
      </c>
    </row>
    <row r="759" spans="1:8" x14ac:dyDescent="0.2">
      <c r="A759" s="3">
        <v>756</v>
      </c>
      <c r="B759" s="3">
        <v>348643</v>
      </c>
      <c r="C759" s="3" t="s">
        <v>404</v>
      </c>
      <c r="D759" s="3" t="s">
        <v>103</v>
      </c>
      <c r="E759" s="30" t="s">
        <v>61</v>
      </c>
      <c r="F759" s="3">
        <v>348643</v>
      </c>
      <c r="G759" s="3">
        <v>9</v>
      </c>
      <c r="H759" s="3">
        <v>0.34</v>
      </c>
    </row>
    <row r="760" spans="1:8" x14ac:dyDescent="0.2">
      <c r="A760" s="3">
        <v>757</v>
      </c>
      <c r="B760" s="3">
        <v>348458</v>
      </c>
      <c r="C760" s="3" t="s">
        <v>654</v>
      </c>
      <c r="D760" s="3" t="s">
        <v>65</v>
      </c>
      <c r="E760" s="30" t="s">
        <v>61</v>
      </c>
      <c r="F760" s="3">
        <v>348458</v>
      </c>
      <c r="G760" s="3">
        <v>30</v>
      </c>
      <c r="H760" s="3">
        <v>0.9</v>
      </c>
    </row>
    <row r="761" spans="1:8" x14ac:dyDescent="0.2">
      <c r="A761" s="3">
        <v>758</v>
      </c>
      <c r="B761" s="3">
        <v>347923</v>
      </c>
      <c r="C761" s="3" t="s">
        <v>655</v>
      </c>
      <c r="D761" s="3" t="s">
        <v>80</v>
      </c>
      <c r="E761" s="30" t="s">
        <v>61</v>
      </c>
      <c r="F761" s="3">
        <v>347923</v>
      </c>
      <c r="G761" s="3">
        <v>19</v>
      </c>
      <c r="H761" s="3">
        <v>0.78</v>
      </c>
    </row>
    <row r="762" spans="1:8" x14ac:dyDescent="0.2">
      <c r="A762" s="3">
        <v>759</v>
      </c>
      <c r="B762" s="3">
        <v>347956</v>
      </c>
      <c r="C762" s="3" t="s">
        <v>656</v>
      </c>
      <c r="D762" s="3" t="s">
        <v>76</v>
      </c>
      <c r="E762" s="30" t="s">
        <v>61</v>
      </c>
      <c r="F762" s="3">
        <v>347956</v>
      </c>
      <c r="G762" s="3">
        <v>6</v>
      </c>
      <c r="H762" s="3">
        <v>0.66</v>
      </c>
    </row>
    <row r="763" spans="1:8" x14ac:dyDescent="0.2">
      <c r="A763" s="3">
        <v>760</v>
      </c>
      <c r="B763" s="3">
        <v>347908</v>
      </c>
      <c r="C763" s="3" t="s">
        <v>657</v>
      </c>
      <c r="D763" s="3" t="s">
        <v>80</v>
      </c>
      <c r="E763" s="30" t="s">
        <v>61</v>
      </c>
      <c r="F763" s="3">
        <v>347908</v>
      </c>
      <c r="G763" s="3">
        <v>14</v>
      </c>
      <c r="H763" s="3">
        <v>0.87</v>
      </c>
    </row>
    <row r="764" spans="1:8" x14ac:dyDescent="0.2">
      <c r="A764" s="3">
        <v>761</v>
      </c>
      <c r="B764" s="3">
        <v>366788</v>
      </c>
      <c r="C764" s="3" t="s">
        <v>658</v>
      </c>
      <c r="D764" s="3" t="s">
        <v>82</v>
      </c>
      <c r="E764" s="30" t="s">
        <v>61</v>
      </c>
      <c r="F764" s="3">
        <v>366788</v>
      </c>
      <c r="G764" s="3">
        <v>8</v>
      </c>
      <c r="H764" s="3">
        <v>0.3</v>
      </c>
    </row>
    <row r="765" spans="1:8" x14ac:dyDescent="0.2">
      <c r="A765" s="3">
        <v>762</v>
      </c>
      <c r="B765" s="3">
        <v>366809</v>
      </c>
      <c r="C765" s="3" t="s">
        <v>659</v>
      </c>
      <c r="D765" s="3" t="s">
        <v>80</v>
      </c>
      <c r="E765" s="30" t="s">
        <v>61</v>
      </c>
      <c r="F765" s="3">
        <v>366809</v>
      </c>
      <c r="G765" s="3">
        <v>21</v>
      </c>
      <c r="H765" s="3">
        <v>0.65</v>
      </c>
    </row>
    <row r="766" spans="1:8" x14ac:dyDescent="0.2">
      <c r="A766" s="3">
        <v>763</v>
      </c>
      <c r="B766" s="3">
        <v>348124</v>
      </c>
      <c r="C766" s="3" t="s">
        <v>639</v>
      </c>
      <c r="D766" s="3" t="s">
        <v>68</v>
      </c>
      <c r="E766" s="30" t="s">
        <v>61</v>
      </c>
      <c r="F766" s="3">
        <v>348124</v>
      </c>
      <c r="G766" s="3">
        <v>10</v>
      </c>
      <c r="H766" s="3">
        <v>0.68</v>
      </c>
    </row>
    <row r="767" spans="1:8" x14ac:dyDescent="0.2">
      <c r="A767" s="3">
        <v>764</v>
      </c>
      <c r="B767" s="3">
        <v>347572</v>
      </c>
      <c r="C767" s="3" t="s">
        <v>660</v>
      </c>
      <c r="D767" s="3" t="s">
        <v>74</v>
      </c>
      <c r="E767" s="30" t="s">
        <v>61</v>
      </c>
      <c r="F767" s="3">
        <v>347572</v>
      </c>
      <c r="G767" s="3">
        <v>16</v>
      </c>
      <c r="H767" s="3">
        <v>0.61</v>
      </c>
    </row>
    <row r="768" spans="1:8" x14ac:dyDescent="0.2">
      <c r="A768" s="3">
        <v>765</v>
      </c>
      <c r="B768" s="3">
        <v>347573</v>
      </c>
      <c r="C768" s="3" t="s">
        <v>661</v>
      </c>
      <c r="D768" s="3" t="s">
        <v>74</v>
      </c>
      <c r="E768" s="30" t="s">
        <v>61</v>
      </c>
      <c r="F768" s="3">
        <v>347573</v>
      </c>
      <c r="G768" s="3">
        <v>18</v>
      </c>
      <c r="H768" s="3">
        <v>0.57999999999999996</v>
      </c>
    </row>
    <row r="769" spans="1:8" x14ac:dyDescent="0.2">
      <c r="A769" s="3">
        <v>766</v>
      </c>
      <c r="B769" s="3">
        <v>362588</v>
      </c>
      <c r="C769" s="3" t="s">
        <v>662</v>
      </c>
      <c r="D769" s="3" t="s">
        <v>68</v>
      </c>
      <c r="E769" s="30" t="s">
        <v>61</v>
      </c>
      <c r="F769" s="3">
        <v>362588</v>
      </c>
      <c r="G769" s="3">
        <v>27</v>
      </c>
      <c r="H769" s="3">
        <v>0.85</v>
      </c>
    </row>
    <row r="770" spans="1:8" x14ac:dyDescent="0.2">
      <c r="A770" s="3">
        <v>767</v>
      </c>
      <c r="B770" s="3">
        <v>348572</v>
      </c>
      <c r="C770" s="3" t="s">
        <v>551</v>
      </c>
      <c r="D770" s="3" t="s">
        <v>103</v>
      </c>
      <c r="E770" s="30" t="s">
        <v>61</v>
      </c>
      <c r="F770" s="3">
        <v>348572</v>
      </c>
      <c r="G770" s="3">
        <v>25</v>
      </c>
      <c r="H770" s="3">
        <v>0.39</v>
      </c>
    </row>
    <row r="771" spans="1:8" x14ac:dyDescent="0.2">
      <c r="A771" s="3">
        <v>768</v>
      </c>
      <c r="B771" s="3">
        <v>348447</v>
      </c>
      <c r="C771" s="3" t="s">
        <v>153</v>
      </c>
      <c r="D771" s="3" t="s">
        <v>151</v>
      </c>
      <c r="E771" s="30" t="s">
        <v>61</v>
      </c>
      <c r="F771" s="3">
        <v>348447</v>
      </c>
      <c r="G771" s="3">
        <v>23</v>
      </c>
      <c r="H771" s="3">
        <v>0.25</v>
      </c>
    </row>
    <row r="772" spans="1:8" x14ac:dyDescent="0.2">
      <c r="A772" s="3">
        <v>769</v>
      </c>
      <c r="B772" s="3">
        <v>348444</v>
      </c>
      <c r="C772" s="3" t="s">
        <v>314</v>
      </c>
      <c r="D772" s="3" t="s">
        <v>65</v>
      </c>
      <c r="E772" s="30" t="s">
        <v>61</v>
      </c>
      <c r="F772" s="3">
        <v>348444</v>
      </c>
      <c r="G772" s="3">
        <v>5</v>
      </c>
      <c r="H772" s="3">
        <v>0.83</v>
      </c>
    </row>
    <row r="773" spans="1:8" x14ac:dyDescent="0.2">
      <c r="A773" s="3">
        <v>770</v>
      </c>
      <c r="B773" s="3">
        <v>348227</v>
      </c>
      <c r="C773" s="3" t="s">
        <v>152</v>
      </c>
      <c r="D773" s="3" t="s">
        <v>65</v>
      </c>
      <c r="E773" s="30" t="s">
        <v>61</v>
      </c>
      <c r="F773" s="3">
        <v>348227</v>
      </c>
      <c r="G773" s="3">
        <v>10</v>
      </c>
      <c r="H773" s="3">
        <v>0.48</v>
      </c>
    </row>
    <row r="774" spans="1:8" x14ac:dyDescent="0.2">
      <c r="A774" s="3">
        <v>771</v>
      </c>
      <c r="B774" s="3">
        <v>347948</v>
      </c>
      <c r="C774" s="3" t="s">
        <v>663</v>
      </c>
      <c r="D774" s="3" t="s">
        <v>80</v>
      </c>
      <c r="E774" s="30" t="s">
        <v>61</v>
      </c>
      <c r="F774" s="3">
        <v>347948</v>
      </c>
      <c r="G774" s="3">
        <v>29</v>
      </c>
      <c r="H774" s="3">
        <v>0.86</v>
      </c>
    </row>
    <row r="775" spans="1:8" x14ac:dyDescent="0.2">
      <c r="A775" s="3">
        <v>772</v>
      </c>
      <c r="B775" s="3">
        <v>347945</v>
      </c>
      <c r="C775" s="3" t="s">
        <v>664</v>
      </c>
      <c r="D775" s="3" t="s">
        <v>80</v>
      </c>
      <c r="E775" s="30" t="s">
        <v>61</v>
      </c>
      <c r="F775" s="3">
        <v>347945</v>
      </c>
      <c r="G775" s="3">
        <v>18</v>
      </c>
      <c r="H775" s="3">
        <v>0.25</v>
      </c>
    </row>
    <row r="776" spans="1:8" x14ac:dyDescent="0.2">
      <c r="A776" s="3">
        <v>773</v>
      </c>
      <c r="B776" s="3">
        <v>348683</v>
      </c>
      <c r="C776" s="3" t="s">
        <v>665</v>
      </c>
      <c r="D776" s="3" t="s">
        <v>103</v>
      </c>
      <c r="E776" s="30" t="s">
        <v>61</v>
      </c>
      <c r="F776" s="3">
        <v>348683</v>
      </c>
      <c r="G776" s="3">
        <v>23</v>
      </c>
      <c r="H776" s="3">
        <v>0.8</v>
      </c>
    </row>
    <row r="777" spans="1:8" x14ac:dyDescent="0.2">
      <c r="A777" s="3">
        <v>774</v>
      </c>
      <c r="B777" s="3">
        <v>347686</v>
      </c>
      <c r="C777" s="3" t="s">
        <v>666</v>
      </c>
      <c r="D777" s="3" t="s">
        <v>89</v>
      </c>
      <c r="E777" s="30" t="s">
        <v>61</v>
      </c>
      <c r="F777" s="3">
        <v>347686</v>
      </c>
      <c r="G777" s="3">
        <v>7</v>
      </c>
      <c r="H777" s="3">
        <v>0.79</v>
      </c>
    </row>
    <row r="778" spans="1:8" x14ac:dyDescent="0.2">
      <c r="A778" s="3">
        <v>775</v>
      </c>
      <c r="B778" s="3">
        <v>347808</v>
      </c>
      <c r="C778" s="3" t="s">
        <v>447</v>
      </c>
      <c r="D778" s="3" t="s">
        <v>74</v>
      </c>
      <c r="E778" s="30" t="s">
        <v>61</v>
      </c>
      <c r="F778" s="3">
        <v>347808</v>
      </c>
      <c r="G778" s="3">
        <v>25</v>
      </c>
      <c r="H778" s="3">
        <v>0.26</v>
      </c>
    </row>
    <row r="779" spans="1:8" x14ac:dyDescent="0.2">
      <c r="A779" s="3">
        <v>776</v>
      </c>
      <c r="B779" s="3">
        <v>347622</v>
      </c>
      <c r="C779" s="3" t="s">
        <v>667</v>
      </c>
      <c r="D779" s="3" t="s">
        <v>65</v>
      </c>
      <c r="E779" s="30" t="s">
        <v>61</v>
      </c>
      <c r="F779" s="3">
        <v>347622</v>
      </c>
      <c r="G779" s="3">
        <v>15</v>
      </c>
      <c r="H779" s="3">
        <v>0.16</v>
      </c>
    </row>
    <row r="780" spans="1:8" x14ac:dyDescent="0.2">
      <c r="A780" s="3">
        <v>777</v>
      </c>
      <c r="B780" s="3">
        <v>368073</v>
      </c>
      <c r="C780" s="3" t="s">
        <v>668</v>
      </c>
      <c r="D780" s="3" t="s">
        <v>80</v>
      </c>
      <c r="E780" s="30" t="s">
        <v>61</v>
      </c>
      <c r="F780" s="3">
        <v>368073</v>
      </c>
      <c r="G780" s="3">
        <v>20</v>
      </c>
      <c r="H780" s="3">
        <v>0.82</v>
      </c>
    </row>
    <row r="781" spans="1:8" x14ac:dyDescent="0.2">
      <c r="A781" s="3">
        <v>778</v>
      </c>
      <c r="B781" s="3">
        <v>348651</v>
      </c>
      <c r="C781" s="3" t="s">
        <v>669</v>
      </c>
      <c r="D781" s="3" t="s">
        <v>65</v>
      </c>
      <c r="E781" s="30" t="s">
        <v>61</v>
      </c>
      <c r="F781" s="3">
        <v>348651</v>
      </c>
      <c r="G781" s="3">
        <v>23</v>
      </c>
      <c r="H781" s="3">
        <v>0.22</v>
      </c>
    </row>
    <row r="782" spans="1:8" x14ac:dyDescent="0.2">
      <c r="A782" s="3">
        <v>779</v>
      </c>
      <c r="B782" s="3">
        <v>348035</v>
      </c>
      <c r="C782" s="3" t="s">
        <v>670</v>
      </c>
      <c r="D782" s="3" t="s">
        <v>63</v>
      </c>
      <c r="E782" s="30" t="s">
        <v>61</v>
      </c>
      <c r="F782" s="3">
        <v>348035</v>
      </c>
      <c r="G782" s="3">
        <v>29</v>
      </c>
      <c r="H782" s="3">
        <v>0.41</v>
      </c>
    </row>
    <row r="783" spans="1:8" x14ac:dyDescent="0.2">
      <c r="A783" s="3">
        <v>780</v>
      </c>
      <c r="B783" s="3">
        <v>347696</v>
      </c>
      <c r="C783" s="3" t="s">
        <v>671</v>
      </c>
      <c r="D783" s="3" t="s">
        <v>63</v>
      </c>
      <c r="E783" s="30" t="s">
        <v>61</v>
      </c>
      <c r="F783" s="3">
        <v>347696</v>
      </c>
      <c r="G783" s="3">
        <v>13</v>
      </c>
      <c r="H783" s="3">
        <v>0.37</v>
      </c>
    </row>
    <row r="784" spans="1:8" x14ac:dyDescent="0.2">
      <c r="A784" s="3">
        <v>781</v>
      </c>
      <c r="B784" s="3">
        <v>348100</v>
      </c>
      <c r="C784" s="3" t="s">
        <v>591</v>
      </c>
      <c r="D784" s="3" t="s">
        <v>70</v>
      </c>
      <c r="E784" s="30" t="s">
        <v>61</v>
      </c>
      <c r="F784" s="3">
        <v>348100</v>
      </c>
      <c r="G784" s="3">
        <v>23</v>
      </c>
      <c r="H784" s="3">
        <v>0.22</v>
      </c>
    </row>
    <row r="785" spans="1:8" x14ac:dyDescent="0.2">
      <c r="A785" s="3">
        <v>782</v>
      </c>
      <c r="B785" s="3">
        <v>347934</v>
      </c>
      <c r="C785" s="3" t="s">
        <v>672</v>
      </c>
      <c r="D785" s="3" t="s">
        <v>80</v>
      </c>
      <c r="E785" s="30" t="s">
        <v>61</v>
      </c>
      <c r="F785" s="3">
        <v>347934</v>
      </c>
      <c r="G785" s="3">
        <v>26</v>
      </c>
      <c r="H785" s="3">
        <v>0.86</v>
      </c>
    </row>
    <row r="786" spans="1:8" x14ac:dyDescent="0.2">
      <c r="A786" s="3">
        <v>783</v>
      </c>
      <c r="B786" s="3">
        <v>362651</v>
      </c>
      <c r="C786" s="3" t="s">
        <v>673</v>
      </c>
      <c r="D786" s="3" t="s">
        <v>70</v>
      </c>
      <c r="E786" s="30" t="s">
        <v>61</v>
      </c>
      <c r="F786" s="3">
        <v>362651</v>
      </c>
      <c r="G786" s="3">
        <v>18</v>
      </c>
      <c r="H786" s="3">
        <v>0.27</v>
      </c>
    </row>
    <row r="787" spans="1:8" x14ac:dyDescent="0.2">
      <c r="A787" s="3">
        <v>784</v>
      </c>
      <c r="B787" s="3">
        <v>364239</v>
      </c>
      <c r="C787" s="3" t="s">
        <v>674</v>
      </c>
      <c r="D787" s="3" t="s">
        <v>151</v>
      </c>
      <c r="E787" s="30" t="s">
        <v>61</v>
      </c>
      <c r="F787" s="3">
        <v>364239</v>
      </c>
      <c r="G787" s="3">
        <v>25</v>
      </c>
      <c r="H787" s="3">
        <v>0.57999999999999996</v>
      </c>
    </row>
    <row r="788" spans="1:8" x14ac:dyDescent="0.2">
      <c r="A788" s="3">
        <v>785</v>
      </c>
      <c r="B788" s="3">
        <v>348441</v>
      </c>
      <c r="C788" s="3" t="s">
        <v>675</v>
      </c>
      <c r="D788" s="3" t="s">
        <v>65</v>
      </c>
      <c r="E788" s="30" t="s">
        <v>61</v>
      </c>
      <c r="F788" s="3">
        <v>348441</v>
      </c>
      <c r="G788" s="3">
        <v>28</v>
      </c>
      <c r="H788" s="3">
        <v>0.52</v>
      </c>
    </row>
    <row r="789" spans="1:8" x14ac:dyDescent="0.2">
      <c r="A789" s="3">
        <v>786</v>
      </c>
      <c r="B789" s="3">
        <v>348390</v>
      </c>
      <c r="C789" s="3" t="s">
        <v>351</v>
      </c>
      <c r="D789" s="3" t="s">
        <v>80</v>
      </c>
      <c r="E789" s="30" t="s">
        <v>61</v>
      </c>
      <c r="F789" s="3">
        <v>348390</v>
      </c>
      <c r="G789" s="3">
        <v>16</v>
      </c>
      <c r="H789" s="3">
        <v>0.64</v>
      </c>
    </row>
    <row r="790" spans="1:8" x14ac:dyDescent="0.2">
      <c r="A790" s="3">
        <v>787</v>
      </c>
      <c r="B790" s="3">
        <v>348249</v>
      </c>
      <c r="C790" s="3" t="s">
        <v>272</v>
      </c>
      <c r="D790" s="3" t="s">
        <v>68</v>
      </c>
      <c r="E790" s="30" t="s">
        <v>61</v>
      </c>
      <c r="F790" s="3">
        <v>348249</v>
      </c>
      <c r="G790" s="3">
        <v>23</v>
      </c>
      <c r="H790" s="3">
        <v>0.52</v>
      </c>
    </row>
    <row r="791" spans="1:8" x14ac:dyDescent="0.2">
      <c r="A791" s="3">
        <v>788</v>
      </c>
      <c r="B791" s="3">
        <v>353553</v>
      </c>
      <c r="C791" s="3" t="s">
        <v>676</v>
      </c>
      <c r="D791" s="3" t="s">
        <v>103</v>
      </c>
      <c r="E791" s="30" t="s">
        <v>61</v>
      </c>
      <c r="F791" s="3">
        <v>353553</v>
      </c>
      <c r="G791" s="3">
        <v>6</v>
      </c>
      <c r="H791" s="3">
        <v>0.71</v>
      </c>
    </row>
    <row r="792" spans="1:8" x14ac:dyDescent="0.2">
      <c r="A792" s="3">
        <v>789</v>
      </c>
      <c r="B792" s="3">
        <v>347804</v>
      </c>
      <c r="C792" s="3" t="s">
        <v>677</v>
      </c>
      <c r="D792" s="3" t="s">
        <v>74</v>
      </c>
      <c r="E792" s="30" t="s">
        <v>61</v>
      </c>
      <c r="F792" s="3">
        <v>347804</v>
      </c>
      <c r="G792" s="3">
        <v>19</v>
      </c>
      <c r="H792" s="3">
        <v>0.59</v>
      </c>
    </row>
    <row r="793" spans="1:8" x14ac:dyDescent="0.2">
      <c r="A793" s="3">
        <v>790</v>
      </c>
      <c r="B793" s="3">
        <v>366744</v>
      </c>
      <c r="C793" s="3" t="s">
        <v>194</v>
      </c>
      <c r="D793" s="3" t="s">
        <v>103</v>
      </c>
      <c r="E793" s="30" t="s">
        <v>61</v>
      </c>
      <c r="F793" s="3">
        <v>366744</v>
      </c>
      <c r="G793" s="3">
        <v>21</v>
      </c>
      <c r="H793" s="3">
        <v>0.32</v>
      </c>
    </row>
    <row r="794" spans="1:8" x14ac:dyDescent="0.2">
      <c r="A794" s="3">
        <v>791</v>
      </c>
      <c r="B794" s="3">
        <v>348133</v>
      </c>
      <c r="C794" s="3" t="s">
        <v>678</v>
      </c>
      <c r="D794" s="3" t="s">
        <v>70</v>
      </c>
      <c r="E794" s="30" t="s">
        <v>61</v>
      </c>
      <c r="F794" s="3">
        <v>348133</v>
      </c>
      <c r="G794" s="3">
        <v>14</v>
      </c>
      <c r="H794" s="3">
        <v>0.26</v>
      </c>
    </row>
    <row r="795" spans="1:8" x14ac:dyDescent="0.2">
      <c r="A795" s="3">
        <v>792</v>
      </c>
      <c r="B795" s="3">
        <v>348588</v>
      </c>
      <c r="C795" s="3" t="s">
        <v>679</v>
      </c>
      <c r="D795" s="3" t="s">
        <v>103</v>
      </c>
      <c r="E795" s="30" t="s">
        <v>61</v>
      </c>
      <c r="F795" s="3">
        <v>348588</v>
      </c>
      <c r="G795" s="3">
        <v>13</v>
      </c>
      <c r="H795" s="3">
        <v>0.32</v>
      </c>
    </row>
    <row r="796" spans="1:8" x14ac:dyDescent="0.2">
      <c r="A796" s="3">
        <v>793</v>
      </c>
      <c r="B796" s="3">
        <v>348571</v>
      </c>
      <c r="C796" s="3" t="s">
        <v>680</v>
      </c>
      <c r="D796" s="3" t="s">
        <v>63</v>
      </c>
      <c r="E796" s="30" t="s">
        <v>61</v>
      </c>
      <c r="F796" s="3">
        <v>348571</v>
      </c>
      <c r="G796" s="3">
        <v>20</v>
      </c>
      <c r="H796" s="3">
        <v>0.23</v>
      </c>
    </row>
    <row r="797" spans="1:8" x14ac:dyDescent="0.2">
      <c r="A797" s="3">
        <v>794</v>
      </c>
      <c r="B797" s="3">
        <v>362732</v>
      </c>
      <c r="C797" s="3" t="s">
        <v>172</v>
      </c>
      <c r="D797" s="3" t="s">
        <v>74</v>
      </c>
      <c r="E797" s="30" t="s">
        <v>61</v>
      </c>
      <c r="F797" s="3">
        <v>362732</v>
      </c>
      <c r="G797" s="3">
        <v>27</v>
      </c>
      <c r="H797" s="3">
        <v>0.49</v>
      </c>
    </row>
    <row r="798" spans="1:8" x14ac:dyDescent="0.2">
      <c r="A798" s="3">
        <v>795</v>
      </c>
      <c r="B798" s="3">
        <v>364423</v>
      </c>
      <c r="C798" s="3" t="s">
        <v>681</v>
      </c>
      <c r="D798" s="3" t="s">
        <v>74</v>
      </c>
      <c r="E798" s="30" t="s">
        <v>61</v>
      </c>
      <c r="F798" s="3">
        <v>364423</v>
      </c>
      <c r="G798" s="3">
        <v>11</v>
      </c>
      <c r="H798" s="3">
        <v>0.78</v>
      </c>
    </row>
    <row r="799" spans="1:8" x14ac:dyDescent="0.2">
      <c r="A799" s="3">
        <v>796</v>
      </c>
      <c r="B799" s="3">
        <v>364241</v>
      </c>
      <c r="C799" s="3" t="s">
        <v>682</v>
      </c>
      <c r="D799" s="3" t="s">
        <v>60</v>
      </c>
      <c r="E799" s="30" t="s">
        <v>61</v>
      </c>
      <c r="F799" s="3">
        <v>364241</v>
      </c>
      <c r="G799" s="3">
        <v>12</v>
      </c>
      <c r="H799" s="3">
        <v>0.86</v>
      </c>
    </row>
    <row r="800" spans="1:8" x14ac:dyDescent="0.2">
      <c r="A800" s="3">
        <v>797</v>
      </c>
      <c r="B800" s="3">
        <v>348451</v>
      </c>
      <c r="C800" s="3" t="s">
        <v>575</v>
      </c>
      <c r="D800" s="3" t="s">
        <v>74</v>
      </c>
      <c r="E800" s="30" t="s">
        <v>61</v>
      </c>
      <c r="F800" s="3">
        <v>348451</v>
      </c>
      <c r="G800" s="3">
        <v>13</v>
      </c>
      <c r="H800" s="3">
        <v>0.56000000000000005</v>
      </c>
    </row>
    <row r="801" spans="1:8" x14ac:dyDescent="0.2">
      <c r="A801" s="3">
        <v>798</v>
      </c>
      <c r="B801" s="3">
        <v>366810</v>
      </c>
      <c r="C801" s="3" t="s">
        <v>683</v>
      </c>
      <c r="D801" s="3" t="s">
        <v>80</v>
      </c>
      <c r="E801" s="30" t="s">
        <v>61</v>
      </c>
      <c r="F801" s="3">
        <v>366810</v>
      </c>
      <c r="G801" s="3">
        <v>17</v>
      </c>
      <c r="H801" s="3">
        <v>0.72</v>
      </c>
    </row>
    <row r="802" spans="1:8" x14ac:dyDescent="0.2">
      <c r="A802" s="3">
        <v>799</v>
      </c>
      <c r="B802" s="3">
        <v>366812</v>
      </c>
      <c r="C802" s="3" t="s">
        <v>118</v>
      </c>
      <c r="D802" s="3" t="s">
        <v>74</v>
      </c>
      <c r="E802" s="30" t="s">
        <v>61</v>
      </c>
      <c r="F802" s="3">
        <v>366812</v>
      </c>
      <c r="G802" s="3">
        <v>9</v>
      </c>
      <c r="H802" s="3">
        <v>0.73</v>
      </c>
    </row>
    <row r="803" spans="1:8" x14ac:dyDescent="0.2">
      <c r="A803" s="3">
        <v>800</v>
      </c>
      <c r="B803" s="3">
        <v>366811</v>
      </c>
      <c r="C803" s="3" t="s">
        <v>684</v>
      </c>
      <c r="D803" s="3" t="s">
        <v>74</v>
      </c>
      <c r="E803" s="30" t="s">
        <v>61</v>
      </c>
      <c r="F803" s="3">
        <v>366811</v>
      </c>
      <c r="G803" s="3">
        <v>30</v>
      </c>
      <c r="H803" s="3">
        <v>0.61</v>
      </c>
    </row>
    <row r="804" spans="1:8" x14ac:dyDescent="0.2">
      <c r="A804" s="3">
        <v>801</v>
      </c>
      <c r="B804" s="3">
        <v>362585</v>
      </c>
      <c r="C804" s="3" t="s">
        <v>685</v>
      </c>
      <c r="D804" s="3" t="s">
        <v>65</v>
      </c>
      <c r="E804" s="30" t="s">
        <v>61</v>
      </c>
      <c r="F804" s="3">
        <v>362585</v>
      </c>
      <c r="G804" s="3">
        <v>18</v>
      </c>
      <c r="H804" s="3">
        <v>0.64</v>
      </c>
    </row>
    <row r="805" spans="1:8" x14ac:dyDescent="0.2">
      <c r="A805" s="3">
        <v>802</v>
      </c>
      <c r="B805" s="3">
        <v>348442</v>
      </c>
      <c r="C805" s="3" t="s">
        <v>675</v>
      </c>
      <c r="D805" s="3" t="s">
        <v>65</v>
      </c>
      <c r="E805" s="30" t="s">
        <v>61</v>
      </c>
      <c r="F805" s="3">
        <v>348442</v>
      </c>
      <c r="G805" s="3">
        <v>6</v>
      </c>
      <c r="H805" s="3">
        <v>0.21</v>
      </c>
    </row>
    <row r="806" spans="1:8" x14ac:dyDescent="0.2">
      <c r="A806" s="3">
        <v>803</v>
      </c>
      <c r="B806" s="3">
        <v>348652</v>
      </c>
      <c r="C806" s="3" t="s">
        <v>686</v>
      </c>
      <c r="D806" s="3" t="s">
        <v>65</v>
      </c>
      <c r="E806" s="30" t="s">
        <v>61</v>
      </c>
      <c r="F806" s="3">
        <v>348652</v>
      </c>
      <c r="G806" s="3">
        <v>26</v>
      </c>
      <c r="H806" s="3">
        <v>0.64</v>
      </c>
    </row>
    <row r="807" spans="1:8" x14ac:dyDescent="0.2">
      <c r="A807" s="3">
        <v>804</v>
      </c>
      <c r="B807" s="3">
        <v>364224</v>
      </c>
      <c r="C807" s="3" t="s">
        <v>687</v>
      </c>
      <c r="D807" s="3" t="s">
        <v>89</v>
      </c>
      <c r="E807" s="30" t="s">
        <v>61</v>
      </c>
      <c r="F807" s="3">
        <v>364224</v>
      </c>
      <c r="G807" s="3">
        <v>30</v>
      </c>
      <c r="H807" s="3">
        <v>0.26</v>
      </c>
    </row>
    <row r="808" spans="1:8" x14ac:dyDescent="0.2">
      <c r="A808" s="3">
        <v>805</v>
      </c>
      <c r="B808" s="3">
        <v>347819</v>
      </c>
      <c r="C808" s="3" t="s">
        <v>199</v>
      </c>
      <c r="D808" s="3" t="s">
        <v>103</v>
      </c>
      <c r="E808" s="30" t="s">
        <v>61</v>
      </c>
      <c r="F808" s="3">
        <v>347819</v>
      </c>
      <c r="G808" s="3">
        <v>28</v>
      </c>
      <c r="H808" s="3">
        <v>0.35</v>
      </c>
    </row>
    <row r="809" spans="1:8" x14ac:dyDescent="0.2">
      <c r="A809" s="3">
        <v>806</v>
      </c>
      <c r="B809" s="3">
        <v>366796</v>
      </c>
      <c r="C809" s="3" t="s">
        <v>688</v>
      </c>
      <c r="D809" s="3" t="s">
        <v>76</v>
      </c>
      <c r="E809" s="30" t="s">
        <v>61</v>
      </c>
      <c r="F809" s="3">
        <v>366796</v>
      </c>
      <c r="G809" s="3">
        <v>25</v>
      </c>
      <c r="H809" s="3">
        <v>0.2</v>
      </c>
    </row>
    <row r="810" spans="1:8" x14ac:dyDescent="0.2">
      <c r="A810" s="3">
        <v>807</v>
      </c>
      <c r="B810" s="3">
        <v>367839</v>
      </c>
      <c r="C810" s="3" t="s">
        <v>689</v>
      </c>
      <c r="D810" s="3" t="s">
        <v>60</v>
      </c>
      <c r="E810" s="30" t="s">
        <v>61</v>
      </c>
      <c r="F810" s="3">
        <v>367839</v>
      </c>
      <c r="G810" s="3">
        <v>17</v>
      </c>
      <c r="H810" s="3">
        <v>0.1</v>
      </c>
    </row>
    <row r="811" spans="1:8" x14ac:dyDescent="0.2">
      <c r="A811" s="3">
        <v>808</v>
      </c>
      <c r="B811" s="3">
        <v>347936</v>
      </c>
      <c r="C811" s="3" t="s">
        <v>204</v>
      </c>
      <c r="D811" s="3" t="s">
        <v>80</v>
      </c>
      <c r="E811" s="30" t="s">
        <v>61</v>
      </c>
      <c r="F811" s="3">
        <v>347936</v>
      </c>
      <c r="G811" s="3">
        <v>13</v>
      </c>
      <c r="H811" s="3">
        <v>0.67</v>
      </c>
    </row>
    <row r="812" spans="1:8" x14ac:dyDescent="0.2">
      <c r="A812" s="3">
        <v>809</v>
      </c>
      <c r="B812" s="3">
        <v>347640</v>
      </c>
      <c r="C812" s="3" t="s">
        <v>234</v>
      </c>
      <c r="D812" s="3" t="s">
        <v>103</v>
      </c>
      <c r="E812" s="30" t="s">
        <v>61</v>
      </c>
      <c r="F812" s="3">
        <v>347640</v>
      </c>
      <c r="G812" s="3">
        <v>6</v>
      </c>
      <c r="H812" s="3">
        <v>0.17</v>
      </c>
    </row>
    <row r="813" spans="1:8" x14ac:dyDescent="0.2">
      <c r="A813" s="3">
        <v>810</v>
      </c>
      <c r="B813" s="3">
        <v>364332</v>
      </c>
      <c r="C813" s="3" t="s">
        <v>690</v>
      </c>
      <c r="D813" s="3" t="s">
        <v>74</v>
      </c>
      <c r="E813" s="30" t="s">
        <v>61</v>
      </c>
      <c r="F813" s="3">
        <v>364332</v>
      </c>
      <c r="G813" s="3">
        <v>7</v>
      </c>
      <c r="H813" s="3">
        <v>0.71</v>
      </c>
    </row>
    <row r="814" spans="1:8" x14ac:dyDescent="0.2">
      <c r="A814" s="3">
        <v>811</v>
      </c>
      <c r="B814" s="3">
        <v>367776</v>
      </c>
      <c r="C814" s="3" t="s">
        <v>691</v>
      </c>
      <c r="D814" s="3" t="s">
        <v>63</v>
      </c>
      <c r="E814" s="30" t="s">
        <v>61</v>
      </c>
      <c r="F814" s="3">
        <v>367776</v>
      </c>
      <c r="G814" s="3">
        <v>25</v>
      </c>
      <c r="H814" s="3">
        <v>0.23</v>
      </c>
    </row>
    <row r="815" spans="1:8" x14ac:dyDescent="0.2">
      <c r="A815" s="3">
        <v>812</v>
      </c>
      <c r="B815" s="3">
        <v>348469</v>
      </c>
      <c r="C815" s="3" t="s">
        <v>692</v>
      </c>
      <c r="D815" s="3" t="s">
        <v>65</v>
      </c>
      <c r="E815" s="30" t="s">
        <v>61</v>
      </c>
      <c r="F815" s="3">
        <v>348469</v>
      </c>
      <c r="G815" s="3">
        <v>16</v>
      </c>
      <c r="H815" s="3">
        <v>0.18</v>
      </c>
    </row>
    <row r="816" spans="1:8" x14ac:dyDescent="0.2">
      <c r="A816" s="3">
        <v>813</v>
      </c>
      <c r="B816" s="3">
        <v>353563</v>
      </c>
      <c r="C816" s="3" t="s">
        <v>693</v>
      </c>
      <c r="D816" s="3" t="s">
        <v>65</v>
      </c>
      <c r="E816" s="30" t="s">
        <v>61</v>
      </c>
      <c r="F816" s="3">
        <v>353563</v>
      </c>
      <c r="G816" s="3">
        <v>22</v>
      </c>
      <c r="H816" s="3">
        <v>0.82</v>
      </c>
    </row>
    <row r="817" spans="1:8" x14ac:dyDescent="0.2">
      <c r="A817" s="3">
        <v>814</v>
      </c>
      <c r="B817" s="3">
        <v>348171</v>
      </c>
      <c r="C817" s="3" t="s">
        <v>694</v>
      </c>
      <c r="D817" s="3" t="s">
        <v>74</v>
      </c>
      <c r="E817" s="30" t="s">
        <v>61</v>
      </c>
      <c r="F817" s="3">
        <v>348171</v>
      </c>
      <c r="G817" s="3">
        <v>18</v>
      </c>
      <c r="H817" s="3">
        <v>0.68</v>
      </c>
    </row>
    <row r="818" spans="1:8" x14ac:dyDescent="0.2">
      <c r="A818" s="3">
        <v>815</v>
      </c>
      <c r="B818" s="3">
        <v>368038</v>
      </c>
      <c r="C818" s="3" t="s">
        <v>115</v>
      </c>
      <c r="D818" s="3" t="s">
        <v>76</v>
      </c>
      <c r="E818" s="30" t="s">
        <v>61</v>
      </c>
      <c r="F818" s="3">
        <v>368038</v>
      </c>
      <c r="G818" s="3">
        <v>15</v>
      </c>
      <c r="H818" s="3">
        <v>0.28000000000000003</v>
      </c>
    </row>
    <row r="819" spans="1:8" x14ac:dyDescent="0.2">
      <c r="A819" s="3">
        <v>816</v>
      </c>
      <c r="B819" s="3">
        <v>366749</v>
      </c>
      <c r="C819" s="3" t="s">
        <v>695</v>
      </c>
      <c r="D819" s="3" t="s">
        <v>74</v>
      </c>
      <c r="E819" s="30" t="s">
        <v>61</v>
      </c>
      <c r="F819" s="3">
        <v>366749</v>
      </c>
      <c r="G819" s="3">
        <v>13</v>
      </c>
      <c r="H819" s="3">
        <v>0.14000000000000001</v>
      </c>
    </row>
    <row r="820" spans="1:8" x14ac:dyDescent="0.2">
      <c r="A820" s="3">
        <v>817</v>
      </c>
      <c r="B820" s="3">
        <v>348218</v>
      </c>
      <c r="C820" s="3" t="s">
        <v>696</v>
      </c>
      <c r="D820" s="3" t="s">
        <v>151</v>
      </c>
      <c r="E820" s="30" t="s">
        <v>61</v>
      </c>
      <c r="F820" s="3">
        <v>348218</v>
      </c>
      <c r="G820" s="3">
        <v>8</v>
      </c>
      <c r="H820" s="3">
        <v>0.35</v>
      </c>
    </row>
    <row r="821" spans="1:8" x14ac:dyDescent="0.2">
      <c r="A821" s="3">
        <v>818</v>
      </c>
      <c r="B821" s="3">
        <v>366817</v>
      </c>
      <c r="C821" s="3" t="s">
        <v>185</v>
      </c>
      <c r="D821" s="3" t="s">
        <v>63</v>
      </c>
      <c r="E821" s="30" t="s">
        <v>61</v>
      </c>
      <c r="F821" s="3">
        <v>366817</v>
      </c>
      <c r="G821" s="3">
        <v>23</v>
      </c>
      <c r="H821" s="3">
        <v>0.2</v>
      </c>
    </row>
    <row r="822" spans="1:8" x14ac:dyDescent="0.2">
      <c r="A822" s="3">
        <v>819</v>
      </c>
      <c r="B822" s="3">
        <v>348617</v>
      </c>
      <c r="C822" s="3" t="s">
        <v>697</v>
      </c>
      <c r="D822" s="3" t="s">
        <v>70</v>
      </c>
      <c r="E822" s="30" t="s">
        <v>61</v>
      </c>
      <c r="F822" s="3">
        <v>348617</v>
      </c>
      <c r="G822" s="3">
        <v>16</v>
      </c>
      <c r="H822" s="3">
        <v>0.67</v>
      </c>
    </row>
    <row r="823" spans="1:8" x14ac:dyDescent="0.2">
      <c r="A823" s="3">
        <v>820</v>
      </c>
      <c r="B823" s="3">
        <v>348456</v>
      </c>
      <c r="C823" s="3" t="s">
        <v>698</v>
      </c>
      <c r="D823" s="3" t="s">
        <v>65</v>
      </c>
      <c r="E823" s="30" t="s">
        <v>61</v>
      </c>
      <c r="F823" s="3">
        <v>348456</v>
      </c>
      <c r="G823" s="3">
        <v>12</v>
      </c>
      <c r="H823" s="3">
        <v>0.34</v>
      </c>
    </row>
    <row r="824" spans="1:8" x14ac:dyDescent="0.2">
      <c r="A824" s="3">
        <v>821</v>
      </c>
      <c r="B824" s="3">
        <v>348062</v>
      </c>
      <c r="C824" s="3" t="s">
        <v>699</v>
      </c>
      <c r="D824" s="3" t="s">
        <v>65</v>
      </c>
      <c r="E824" s="30" t="s">
        <v>61</v>
      </c>
      <c r="F824" s="3">
        <v>348062</v>
      </c>
      <c r="G824" s="3">
        <v>26</v>
      </c>
      <c r="H824" s="3">
        <v>0.31</v>
      </c>
    </row>
    <row r="825" spans="1:8" x14ac:dyDescent="0.2">
      <c r="A825" s="3">
        <v>822</v>
      </c>
      <c r="B825" s="3">
        <v>348425</v>
      </c>
      <c r="C825" s="3" t="s">
        <v>700</v>
      </c>
      <c r="D825" s="3" t="s">
        <v>68</v>
      </c>
      <c r="E825" s="30" t="s">
        <v>61</v>
      </c>
      <c r="F825" s="3">
        <v>348425</v>
      </c>
      <c r="G825" s="3">
        <v>11</v>
      </c>
      <c r="H825" s="3">
        <v>0.73</v>
      </c>
    </row>
    <row r="826" spans="1:8" x14ac:dyDescent="0.2">
      <c r="A826" s="3">
        <v>823</v>
      </c>
      <c r="B826" s="3">
        <v>348424</v>
      </c>
      <c r="C826" s="3" t="s">
        <v>701</v>
      </c>
      <c r="D826" s="3" t="s">
        <v>68</v>
      </c>
      <c r="E826" s="30" t="s">
        <v>61</v>
      </c>
      <c r="F826" s="3">
        <v>348424</v>
      </c>
      <c r="G826" s="3">
        <v>25</v>
      </c>
      <c r="H826" s="3">
        <v>0.25</v>
      </c>
    </row>
    <row r="827" spans="1:8" x14ac:dyDescent="0.2">
      <c r="A827" s="3">
        <v>824</v>
      </c>
      <c r="B827" s="3">
        <v>348237</v>
      </c>
      <c r="C827" s="3" t="s">
        <v>376</v>
      </c>
      <c r="D827" s="3" t="s">
        <v>68</v>
      </c>
      <c r="E827" s="30" t="s">
        <v>61</v>
      </c>
      <c r="F827" s="3">
        <v>348237</v>
      </c>
      <c r="G827" s="3">
        <v>24</v>
      </c>
      <c r="H827" s="3">
        <v>0.86</v>
      </c>
    </row>
    <row r="828" spans="1:8" x14ac:dyDescent="0.2">
      <c r="A828" s="3">
        <v>825</v>
      </c>
      <c r="B828" s="3">
        <v>348006</v>
      </c>
      <c r="C828" s="3" t="s">
        <v>581</v>
      </c>
      <c r="D828" s="3" t="s">
        <v>76</v>
      </c>
      <c r="E828" s="30" t="s">
        <v>61</v>
      </c>
      <c r="F828" s="3">
        <v>348006</v>
      </c>
      <c r="G828" s="3">
        <v>16</v>
      </c>
      <c r="H828" s="3">
        <v>0.79</v>
      </c>
    </row>
    <row r="829" spans="1:8" x14ac:dyDescent="0.2">
      <c r="A829" s="3">
        <v>826</v>
      </c>
      <c r="B829" s="3">
        <v>369673</v>
      </c>
      <c r="C829" s="3" t="s">
        <v>702</v>
      </c>
      <c r="D829" s="3" t="s">
        <v>60</v>
      </c>
      <c r="E829" s="30" t="s">
        <v>61</v>
      </c>
      <c r="F829" s="3">
        <v>369673</v>
      </c>
      <c r="G829" s="3">
        <v>30</v>
      </c>
      <c r="H829" s="3">
        <v>0.42</v>
      </c>
    </row>
    <row r="830" spans="1:8" x14ac:dyDescent="0.2">
      <c r="A830" s="3">
        <v>827</v>
      </c>
      <c r="B830" s="3">
        <v>369631</v>
      </c>
      <c r="C830" s="3" t="s">
        <v>703</v>
      </c>
      <c r="D830" s="3" t="s">
        <v>80</v>
      </c>
      <c r="E830" s="30" t="s">
        <v>61</v>
      </c>
      <c r="F830" s="3">
        <v>369631</v>
      </c>
      <c r="G830" s="3">
        <v>7</v>
      </c>
      <c r="H830" s="3">
        <v>0.34</v>
      </c>
    </row>
    <row r="831" spans="1:8" x14ac:dyDescent="0.2">
      <c r="A831" s="3">
        <v>828</v>
      </c>
      <c r="B831" s="3">
        <v>348601</v>
      </c>
      <c r="C831" s="3" t="s">
        <v>704</v>
      </c>
      <c r="D831" s="3" t="s">
        <v>74</v>
      </c>
      <c r="E831" s="30" t="s">
        <v>61</v>
      </c>
      <c r="F831" s="3">
        <v>348601</v>
      </c>
      <c r="G831" s="3">
        <v>25</v>
      </c>
      <c r="H831" s="3">
        <v>0.41</v>
      </c>
    </row>
    <row r="832" spans="1:8" x14ac:dyDescent="0.2">
      <c r="A832" s="3">
        <v>829</v>
      </c>
      <c r="B832" s="3">
        <v>347655</v>
      </c>
      <c r="C832" s="3" t="s">
        <v>705</v>
      </c>
      <c r="D832" s="3" t="s">
        <v>103</v>
      </c>
      <c r="E832" s="30" t="s">
        <v>61</v>
      </c>
      <c r="F832" s="3">
        <v>347655</v>
      </c>
      <c r="G832" s="3">
        <v>25</v>
      </c>
      <c r="H832" s="3">
        <v>0.41</v>
      </c>
    </row>
    <row r="833" spans="1:8" x14ac:dyDescent="0.2">
      <c r="A833" s="3">
        <v>830</v>
      </c>
      <c r="B833" s="3">
        <v>347583</v>
      </c>
      <c r="C833" s="3" t="s">
        <v>706</v>
      </c>
      <c r="D833" s="3" t="s">
        <v>103</v>
      </c>
      <c r="E833" s="30" t="s">
        <v>61</v>
      </c>
      <c r="F833" s="3">
        <v>347583</v>
      </c>
      <c r="G833" s="3">
        <v>5</v>
      </c>
      <c r="H833" s="3">
        <v>0.35</v>
      </c>
    </row>
    <row r="834" spans="1:8" x14ac:dyDescent="0.2">
      <c r="A834" s="3">
        <v>831</v>
      </c>
      <c r="B834" s="3">
        <v>364334</v>
      </c>
      <c r="C834" s="3" t="s">
        <v>707</v>
      </c>
      <c r="D834" s="3" t="s">
        <v>68</v>
      </c>
      <c r="E834" s="30" t="s">
        <v>61</v>
      </c>
      <c r="F834" s="3">
        <v>364334</v>
      </c>
      <c r="G834" s="3">
        <v>17</v>
      </c>
      <c r="H834" s="3">
        <v>0.66</v>
      </c>
    </row>
    <row r="835" spans="1:8" x14ac:dyDescent="0.2">
      <c r="A835" s="3">
        <v>832</v>
      </c>
      <c r="B835" s="3">
        <v>348356</v>
      </c>
      <c r="C835" s="3" t="s">
        <v>708</v>
      </c>
      <c r="D835" s="3" t="s">
        <v>60</v>
      </c>
      <c r="E835" s="30" t="s">
        <v>61</v>
      </c>
      <c r="F835" s="3">
        <v>348356</v>
      </c>
      <c r="G835" s="3">
        <v>23</v>
      </c>
      <c r="H835" s="3">
        <v>0.24</v>
      </c>
    </row>
    <row r="836" spans="1:8" x14ac:dyDescent="0.2">
      <c r="A836" s="3">
        <v>833</v>
      </c>
      <c r="B836" s="3">
        <v>347755</v>
      </c>
      <c r="C836" s="3" t="s">
        <v>709</v>
      </c>
      <c r="D836" s="3" t="s">
        <v>103</v>
      </c>
      <c r="E836" s="30" t="s">
        <v>61</v>
      </c>
      <c r="F836" s="3">
        <v>347755</v>
      </c>
      <c r="G836" s="3">
        <v>8</v>
      </c>
      <c r="H836" s="3">
        <v>0.59</v>
      </c>
    </row>
    <row r="837" spans="1:8" x14ac:dyDescent="0.2">
      <c r="A837" s="3">
        <v>834</v>
      </c>
      <c r="B837" s="3">
        <v>347747</v>
      </c>
      <c r="C837" s="3" t="s">
        <v>464</v>
      </c>
      <c r="D837" s="3" t="s">
        <v>103</v>
      </c>
      <c r="E837" s="30" t="s">
        <v>61</v>
      </c>
      <c r="F837" s="3">
        <v>347747</v>
      </c>
      <c r="G837" s="3">
        <v>19</v>
      </c>
      <c r="H837" s="3">
        <v>0.11</v>
      </c>
    </row>
    <row r="838" spans="1:8" x14ac:dyDescent="0.2">
      <c r="A838" s="3">
        <v>835</v>
      </c>
      <c r="B838" s="3">
        <v>347741</v>
      </c>
      <c r="C838" s="3" t="s">
        <v>463</v>
      </c>
      <c r="D838" s="3" t="s">
        <v>103</v>
      </c>
      <c r="E838" s="30" t="s">
        <v>61</v>
      </c>
      <c r="F838" s="3">
        <v>347741</v>
      </c>
      <c r="G838" s="3">
        <v>27</v>
      </c>
      <c r="H838" s="3">
        <v>0.12</v>
      </c>
    </row>
    <row r="839" spans="1:8" x14ac:dyDescent="0.2">
      <c r="A839" s="3">
        <v>836</v>
      </c>
      <c r="B839" s="3">
        <v>347744</v>
      </c>
      <c r="C839" s="3" t="s">
        <v>386</v>
      </c>
      <c r="D839" s="3" t="s">
        <v>103</v>
      </c>
      <c r="E839" s="30" t="s">
        <v>61</v>
      </c>
      <c r="F839" s="3">
        <v>347744</v>
      </c>
      <c r="G839" s="3">
        <v>24</v>
      </c>
      <c r="H839" s="3">
        <v>0.45</v>
      </c>
    </row>
    <row r="840" spans="1:8" x14ac:dyDescent="0.2">
      <c r="A840" s="3">
        <v>837</v>
      </c>
      <c r="B840" s="3">
        <v>347765</v>
      </c>
      <c r="C840" s="3" t="s">
        <v>469</v>
      </c>
      <c r="D840" s="3" t="s">
        <v>103</v>
      </c>
      <c r="E840" s="30" t="s">
        <v>61</v>
      </c>
      <c r="F840" s="3">
        <v>347765</v>
      </c>
      <c r="G840" s="3">
        <v>5</v>
      </c>
      <c r="H840" s="3">
        <v>0.39</v>
      </c>
    </row>
    <row r="841" spans="1:8" x14ac:dyDescent="0.2">
      <c r="A841" s="3">
        <v>838</v>
      </c>
      <c r="B841" s="3">
        <v>347759</v>
      </c>
      <c r="C841" s="3" t="s">
        <v>468</v>
      </c>
      <c r="D841" s="3" t="s">
        <v>103</v>
      </c>
      <c r="E841" s="30" t="s">
        <v>61</v>
      </c>
      <c r="F841" s="3">
        <v>347759</v>
      </c>
      <c r="G841" s="3">
        <v>20</v>
      </c>
      <c r="H841" s="3">
        <v>0.59</v>
      </c>
    </row>
    <row r="842" spans="1:8" x14ac:dyDescent="0.2">
      <c r="A842" s="3">
        <v>839</v>
      </c>
      <c r="B842" s="3">
        <v>347762</v>
      </c>
      <c r="C842" s="3" t="s">
        <v>156</v>
      </c>
      <c r="D842" s="3" t="s">
        <v>103</v>
      </c>
      <c r="E842" s="30" t="s">
        <v>61</v>
      </c>
      <c r="F842" s="3">
        <v>347762</v>
      </c>
      <c r="G842" s="3">
        <v>29</v>
      </c>
      <c r="H842" s="3">
        <v>0.12</v>
      </c>
    </row>
    <row r="843" spans="1:8" x14ac:dyDescent="0.2">
      <c r="A843" s="3">
        <v>840</v>
      </c>
      <c r="B843" s="3">
        <v>347779</v>
      </c>
      <c r="C843" s="3" t="s">
        <v>710</v>
      </c>
      <c r="D843" s="3" t="s">
        <v>74</v>
      </c>
      <c r="E843" s="30" t="s">
        <v>61</v>
      </c>
      <c r="F843" s="3">
        <v>347779</v>
      </c>
      <c r="G843" s="3">
        <v>9</v>
      </c>
      <c r="H843" s="3">
        <v>0.13</v>
      </c>
    </row>
    <row r="844" spans="1:8" x14ac:dyDescent="0.2">
      <c r="A844" s="3">
        <v>841</v>
      </c>
      <c r="B844" s="3">
        <v>347784</v>
      </c>
      <c r="C844" s="3" t="s">
        <v>711</v>
      </c>
      <c r="D844" s="3" t="s">
        <v>74</v>
      </c>
      <c r="E844" s="30" t="s">
        <v>61</v>
      </c>
      <c r="F844" s="3">
        <v>347784</v>
      </c>
      <c r="G844" s="3">
        <v>25</v>
      </c>
      <c r="H844" s="3">
        <v>0.2</v>
      </c>
    </row>
    <row r="845" spans="1:8" x14ac:dyDescent="0.2">
      <c r="A845" s="3">
        <v>842</v>
      </c>
      <c r="B845" s="3">
        <v>347997</v>
      </c>
      <c r="C845" s="3" t="s">
        <v>712</v>
      </c>
      <c r="D845" s="3" t="s">
        <v>82</v>
      </c>
      <c r="E845" s="30" t="s">
        <v>61</v>
      </c>
      <c r="F845" s="3">
        <v>347997</v>
      </c>
      <c r="G845" s="3">
        <v>21</v>
      </c>
      <c r="H845" s="3">
        <v>0.53</v>
      </c>
    </row>
    <row r="846" spans="1:8" x14ac:dyDescent="0.2">
      <c r="A846" s="3">
        <v>843</v>
      </c>
      <c r="B846" s="3">
        <v>369628</v>
      </c>
      <c r="C846" s="3" t="s">
        <v>713</v>
      </c>
      <c r="D846" s="3" t="s">
        <v>80</v>
      </c>
      <c r="E846" s="30" t="s">
        <v>61</v>
      </c>
      <c r="F846" s="3">
        <v>369628</v>
      </c>
      <c r="G846" s="3">
        <v>29</v>
      </c>
      <c r="H846" s="3">
        <v>0.44</v>
      </c>
    </row>
    <row r="847" spans="1:8" x14ac:dyDescent="0.2">
      <c r="A847" s="3">
        <v>844</v>
      </c>
      <c r="B847" s="3">
        <v>348155</v>
      </c>
      <c r="C847" s="3" t="s">
        <v>714</v>
      </c>
      <c r="D847" s="3" t="s">
        <v>74</v>
      </c>
      <c r="E847" s="30" t="s">
        <v>61</v>
      </c>
      <c r="F847" s="3">
        <v>348155</v>
      </c>
      <c r="G847" s="3">
        <v>9</v>
      </c>
      <c r="H847" s="3">
        <v>0.12</v>
      </c>
    </row>
    <row r="848" spans="1:8" x14ac:dyDescent="0.2">
      <c r="A848" s="3">
        <v>845</v>
      </c>
      <c r="B848" s="3">
        <v>366792</v>
      </c>
      <c r="C848" s="3" t="s">
        <v>715</v>
      </c>
      <c r="D848" s="3" t="s">
        <v>72</v>
      </c>
      <c r="E848" s="30" t="s">
        <v>61</v>
      </c>
      <c r="F848" s="3">
        <v>366792</v>
      </c>
      <c r="G848" s="3">
        <v>11</v>
      </c>
      <c r="H848" s="3">
        <v>0.44</v>
      </c>
    </row>
    <row r="849" spans="1:8" x14ac:dyDescent="0.2">
      <c r="A849" s="3">
        <v>846</v>
      </c>
      <c r="B849" s="3">
        <v>347752</v>
      </c>
      <c r="C849" s="3" t="s">
        <v>616</v>
      </c>
      <c r="D849" s="3" t="s">
        <v>103</v>
      </c>
      <c r="E849" s="30" t="s">
        <v>61</v>
      </c>
      <c r="F849" s="3">
        <v>347752</v>
      </c>
      <c r="G849" s="3">
        <v>18</v>
      </c>
      <c r="H849" s="3">
        <v>0.88</v>
      </c>
    </row>
    <row r="850" spans="1:8" x14ac:dyDescent="0.2">
      <c r="A850" s="3">
        <v>847</v>
      </c>
      <c r="B850" s="3">
        <v>347964</v>
      </c>
      <c r="C850" s="3" t="s">
        <v>203</v>
      </c>
      <c r="D850" s="3" t="s">
        <v>76</v>
      </c>
      <c r="E850" s="30" t="s">
        <v>61</v>
      </c>
      <c r="F850" s="3">
        <v>347964</v>
      </c>
      <c r="G850" s="3">
        <v>24</v>
      </c>
      <c r="H850" s="3">
        <v>0.5</v>
      </c>
    </row>
    <row r="851" spans="1:8" x14ac:dyDescent="0.2">
      <c r="A851" s="3">
        <v>848</v>
      </c>
      <c r="B851" s="3">
        <v>347960</v>
      </c>
      <c r="C851" s="3" t="s">
        <v>716</v>
      </c>
      <c r="D851" s="3" t="s">
        <v>76</v>
      </c>
      <c r="E851" s="30" t="s">
        <v>61</v>
      </c>
      <c r="F851" s="3">
        <v>347960</v>
      </c>
      <c r="G851" s="3">
        <v>14</v>
      </c>
      <c r="H851" s="3">
        <v>0.18</v>
      </c>
    </row>
    <row r="852" spans="1:8" x14ac:dyDescent="0.2">
      <c r="A852" s="3">
        <v>849</v>
      </c>
      <c r="B852" s="3">
        <v>347987</v>
      </c>
      <c r="C852" s="3" t="s">
        <v>717</v>
      </c>
      <c r="D852" s="3" t="s">
        <v>82</v>
      </c>
      <c r="E852" s="30" t="s">
        <v>61</v>
      </c>
      <c r="F852" s="3">
        <v>347987</v>
      </c>
      <c r="G852" s="3">
        <v>25</v>
      </c>
      <c r="H852" s="3">
        <v>0.43</v>
      </c>
    </row>
    <row r="853" spans="1:8" x14ac:dyDescent="0.2">
      <c r="A853" s="3">
        <v>850</v>
      </c>
      <c r="B853" s="3">
        <v>348621</v>
      </c>
      <c r="C853" s="3" t="s">
        <v>718</v>
      </c>
      <c r="D853" s="3" t="s">
        <v>74</v>
      </c>
      <c r="E853" s="30" t="s">
        <v>61</v>
      </c>
      <c r="F853" s="3">
        <v>348621</v>
      </c>
      <c r="G853" s="3">
        <v>11</v>
      </c>
      <c r="H853" s="3">
        <v>0.61</v>
      </c>
    </row>
    <row r="854" spans="1:8" x14ac:dyDescent="0.2">
      <c r="A854" s="3">
        <v>851</v>
      </c>
      <c r="B854" s="3">
        <v>348624</v>
      </c>
      <c r="C854" s="3" t="s">
        <v>719</v>
      </c>
      <c r="D854" s="3" t="s">
        <v>74</v>
      </c>
      <c r="E854" s="30" t="s">
        <v>61</v>
      </c>
      <c r="F854" s="3">
        <v>348624</v>
      </c>
      <c r="G854" s="3">
        <v>21</v>
      </c>
      <c r="H854" s="3">
        <v>0.12</v>
      </c>
    </row>
    <row r="855" spans="1:8" x14ac:dyDescent="0.2">
      <c r="A855" s="3">
        <v>852</v>
      </c>
      <c r="B855" s="3">
        <v>348401</v>
      </c>
      <c r="C855" s="3" t="s">
        <v>720</v>
      </c>
      <c r="D855" s="3" t="s">
        <v>60</v>
      </c>
      <c r="E855" s="30" t="s">
        <v>61</v>
      </c>
      <c r="F855" s="3">
        <v>348401</v>
      </c>
      <c r="G855" s="3">
        <v>8</v>
      </c>
      <c r="H855" s="3">
        <v>0.31</v>
      </c>
    </row>
    <row r="856" spans="1:8" x14ac:dyDescent="0.2">
      <c r="A856" s="3">
        <v>853</v>
      </c>
      <c r="B856" s="3">
        <v>347707</v>
      </c>
      <c r="C856" s="3" t="s">
        <v>230</v>
      </c>
      <c r="D856" s="3" t="s">
        <v>70</v>
      </c>
      <c r="E856" s="30" t="s">
        <v>61</v>
      </c>
      <c r="F856" s="3">
        <v>347707</v>
      </c>
      <c r="G856" s="3">
        <v>20</v>
      </c>
      <c r="H856" s="3">
        <v>0.42</v>
      </c>
    </row>
    <row r="857" spans="1:8" x14ac:dyDescent="0.2">
      <c r="A857" s="3">
        <v>854</v>
      </c>
      <c r="B857" s="3">
        <v>348674</v>
      </c>
      <c r="C857" s="3" t="s">
        <v>721</v>
      </c>
      <c r="D857" s="3" t="s">
        <v>74</v>
      </c>
      <c r="E857" s="30" t="s">
        <v>61</v>
      </c>
      <c r="F857" s="3">
        <v>348674</v>
      </c>
      <c r="G857" s="3">
        <v>22</v>
      </c>
      <c r="H857" s="3">
        <v>0.87</v>
      </c>
    </row>
    <row r="858" spans="1:8" x14ac:dyDescent="0.2">
      <c r="A858" s="3">
        <v>855</v>
      </c>
      <c r="B858" s="3">
        <v>347675</v>
      </c>
      <c r="C858" s="3" t="s">
        <v>348</v>
      </c>
      <c r="D858" s="3" t="s">
        <v>103</v>
      </c>
      <c r="E858" s="30" t="s">
        <v>61</v>
      </c>
      <c r="F858" s="3">
        <v>347675</v>
      </c>
      <c r="G858" s="3">
        <v>9</v>
      </c>
      <c r="H858" s="3">
        <v>0.84</v>
      </c>
    </row>
    <row r="859" spans="1:8" x14ac:dyDescent="0.2">
      <c r="A859" s="3">
        <v>856</v>
      </c>
      <c r="B859" s="3">
        <v>348240</v>
      </c>
      <c r="C859" s="3" t="s">
        <v>722</v>
      </c>
      <c r="D859" s="3" t="s">
        <v>68</v>
      </c>
      <c r="E859" s="30" t="s">
        <v>61</v>
      </c>
      <c r="F859" s="3">
        <v>348240</v>
      </c>
      <c r="G859" s="3">
        <v>7</v>
      </c>
      <c r="H859" s="3">
        <v>0.73</v>
      </c>
    </row>
    <row r="860" spans="1:8" x14ac:dyDescent="0.2">
      <c r="A860" s="3">
        <v>857</v>
      </c>
      <c r="B860" s="3">
        <v>348578</v>
      </c>
      <c r="C860" s="3" t="s">
        <v>723</v>
      </c>
      <c r="D860" s="3" t="s">
        <v>74</v>
      </c>
      <c r="E860" s="30" t="s">
        <v>61</v>
      </c>
      <c r="F860" s="3">
        <v>348578</v>
      </c>
      <c r="G860" s="3">
        <v>24</v>
      </c>
      <c r="H860" s="3">
        <v>0.45</v>
      </c>
    </row>
    <row r="861" spans="1:8" x14ac:dyDescent="0.2">
      <c r="A861" s="3">
        <v>858</v>
      </c>
      <c r="B861" s="3">
        <v>347910</v>
      </c>
      <c r="C861" s="3" t="s">
        <v>724</v>
      </c>
      <c r="D861" s="3" t="s">
        <v>80</v>
      </c>
      <c r="E861" s="30" t="s">
        <v>61</v>
      </c>
      <c r="F861" s="3">
        <v>347910</v>
      </c>
      <c r="G861" s="3">
        <v>18</v>
      </c>
      <c r="H861" s="3">
        <v>0.45</v>
      </c>
    </row>
    <row r="862" spans="1:8" x14ac:dyDescent="0.2">
      <c r="A862" s="3">
        <v>859</v>
      </c>
      <c r="B862" s="3">
        <v>348653</v>
      </c>
      <c r="C862" s="3" t="s">
        <v>669</v>
      </c>
      <c r="D862" s="3" t="s">
        <v>65</v>
      </c>
      <c r="E862" s="30" t="s">
        <v>61</v>
      </c>
      <c r="F862" s="3">
        <v>348653</v>
      </c>
      <c r="G862" s="3">
        <v>17</v>
      </c>
      <c r="H862" s="3">
        <v>0.33</v>
      </c>
    </row>
    <row r="863" spans="1:8" x14ac:dyDescent="0.2">
      <c r="A863" s="3">
        <v>860</v>
      </c>
      <c r="B863" s="3">
        <v>362658</v>
      </c>
      <c r="C863" s="3" t="s">
        <v>725</v>
      </c>
      <c r="D863" s="3" t="s">
        <v>74</v>
      </c>
      <c r="E863" s="30" t="s">
        <v>61</v>
      </c>
      <c r="F863" s="3">
        <v>362658</v>
      </c>
      <c r="G863" s="3">
        <v>23</v>
      </c>
      <c r="H863" s="3">
        <v>0.44</v>
      </c>
    </row>
    <row r="864" spans="1:8" x14ac:dyDescent="0.2">
      <c r="A864" s="3">
        <v>861</v>
      </c>
      <c r="B864" s="3">
        <v>348019</v>
      </c>
      <c r="C864" s="3" t="s">
        <v>726</v>
      </c>
      <c r="D864" s="3" t="s">
        <v>65</v>
      </c>
      <c r="E864" s="30" t="s">
        <v>61</v>
      </c>
      <c r="F864" s="3">
        <v>348019</v>
      </c>
      <c r="G864" s="3">
        <v>9</v>
      </c>
      <c r="H864" s="3">
        <v>0.74</v>
      </c>
    </row>
    <row r="865" spans="1:8" x14ac:dyDescent="0.2">
      <c r="A865" s="3">
        <v>862</v>
      </c>
      <c r="B865" s="3">
        <v>348050</v>
      </c>
      <c r="C865" s="3" t="s">
        <v>693</v>
      </c>
      <c r="D865" s="3" t="s">
        <v>65</v>
      </c>
      <c r="E865" s="30" t="s">
        <v>61</v>
      </c>
      <c r="F865" s="3">
        <v>348050</v>
      </c>
      <c r="G865" s="3">
        <v>18</v>
      </c>
      <c r="H865" s="3">
        <v>0.38</v>
      </c>
    </row>
    <row r="866" spans="1:8" x14ac:dyDescent="0.2">
      <c r="A866" s="3">
        <v>863</v>
      </c>
      <c r="B866" s="3">
        <v>366819</v>
      </c>
      <c r="C866" s="3" t="s">
        <v>220</v>
      </c>
      <c r="D866" s="3" t="s">
        <v>82</v>
      </c>
      <c r="E866" s="30" t="s">
        <v>61</v>
      </c>
      <c r="F866" s="3">
        <v>366819</v>
      </c>
      <c r="G866" s="3">
        <v>28</v>
      </c>
      <c r="H866" s="3">
        <v>0.39</v>
      </c>
    </row>
    <row r="867" spans="1:8" x14ac:dyDescent="0.2">
      <c r="A867" s="3">
        <v>864</v>
      </c>
      <c r="B867" s="3">
        <v>367978</v>
      </c>
      <c r="C867" s="3" t="s">
        <v>727</v>
      </c>
      <c r="D867" s="3" t="s">
        <v>60</v>
      </c>
      <c r="E867" s="30" t="s">
        <v>61</v>
      </c>
      <c r="F867" s="3">
        <v>367978</v>
      </c>
      <c r="G867" s="3">
        <v>15</v>
      </c>
      <c r="H867" s="3">
        <v>0.53</v>
      </c>
    </row>
    <row r="868" spans="1:8" x14ac:dyDescent="0.2">
      <c r="A868" s="3">
        <v>865</v>
      </c>
      <c r="B868" s="3">
        <v>366743</v>
      </c>
      <c r="C868" s="3" t="s">
        <v>193</v>
      </c>
      <c r="D868" s="3" t="s">
        <v>103</v>
      </c>
      <c r="E868" s="30" t="s">
        <v>61</v>
      </c>
      <c r="F868" s="3">
        <v>366743</v>
      </c>
      <c r="G868" s="3">
        <v>19</v>
      </c>
      <c r="H868" s="3">
        <v>0.35</v>
      </c>
    </row>
    <row r="869" spans="1:8" x14ac:dyDescent="0.2">
      <c r="A869" s="3">
        <v>866</v>
      </c>
      <c r="B869" s="3">
        <v>362577</v>
      </c>
      <c r="C869" s="3" t="s">
        <v>728</v>
      </c>
      <c r="D869" s="3" t="s">
        <v>80</v>
      </c>
      <c r="E869" s="30" t="s">
        <v>61</v>
      </c>
      <c r="F869" s="3">
        <v>362577</v>
      </c>
      <c r="G869" s="3">
        <v>16</v>
      </c>
      <c r="H869" s="3">
        <v>0.63</v>
      </c>
    </row>
    <row r="870" spans="1:8" x14ac:dyDescent="0.2">
      <c r="A870" s="3">
        <v>867</v>
      </c>
      <c r="B870" s="3">
        <v>369590</v>
      </c>
      <c r="C870" s="3" t="s">
        <v>729</v>
      </c>
      <c r="D870" s="3" t="s">
        <v>74</v>
      </c>
      <c r="E870" s="30" t="s">
        <v>61</v>
      </c>
      <c r="F870" s="3">
        <v>369590</v>
      </c>
      <c r="G870" s="3">
        <v>7</v>
      </c>
      <c r="H870" s="3">
        <v>0.4</v>
      </c>
    </row>
    <row r="871" spans="1:8" x14ac:dyDescent="0.2">
      <c r="A871" s="3">
        <v>868</v>
      </c>
      <c r="B871" s="3">
        <v>366797</v>
      </c>
      <c r="C871" s="3" t="s">
        <v>115</v>
      </c>
      <c r="D871" s="3" t="s">
        <v>76</v>
      </c>
      <c r="E871" s="30" t="s">
        <v>61</v>
      </c>
      <c r="F871" s="3">
        <v>366797</v>
      </c>
      <c r="G871" s="3">
        <v>22</v>
      </c>
      <c r="H871" s="3">
        <v>0.17</v>
      </c>
    </row>
    <row r="872" spans="1:8" x14ac:dyDescent="0.2">
      <c r="A872" s="3">
        <v>869</v>
      </c>
      <c r="B872" s="3">
        <v>367836</v>
      </c>
      <c r="C872" s="3" t="s">
        <v>730</v>
      </c>
      <c r="D872" s="3" t="s">
        <v>60</v>
      </c>
      <c r="E872" s="30" t="s">
        <v>61</v>
      </c>
      <c r="F872" s="3">
        <v>367836</v>
      </c>
      <c r="G872" s="3">
        <v>20</v>
      </c>
      <c r="H872" s="3">
        <v>0.54</v>
      </c>
    </row>
    <row r="873" spans="1:8" x14ac:dyDescent="0.2">
      <c r="A873" s="3">
        <v>870</v>
      </c>
      <c r="B873" s="3">
        <v>367857</v>
      </c>
      <c r="C873" s="3" t="s">
        <v>731</v>
      </c>
      <c r="D873" s="3" t="s">
        <v>60</v>
      </c>
      <c r="E873" s="30" t="s">
        <v>61</v>
      </c>
      <c r="F873" s="3">
        <v>367857</v>
      </c>
      <c r="G873" s="3">
        <v>20</v>
      </c>
      <c r="H873" s="3">
        <v>0.54</v>
      </c>
    </row>
    <row r="874" spans="1:8" x14ac:dyDescent="0.2">
      <c r="A874" s="3">
        <v>871</v>
      </c>
      <c r="B874" s="3">
        <v>367840</v>
      </c>
      <c r="C874" s="3" t="s">
        <v>732</v>
      </c>
      <c r="D874" s="3" t="s">
        <v>60</v>
      </c>
      <c r="E874" s="30" t="s">
        <v>61</v>
      </c>
      <c r="F874" s="3">
        <v>367840</v>
      </c>
      <c r="G874" s="3">
        <v>24</v>
      </c>
      <c r="H874" s="3">
        <v>0.44</v>
      </c>
    </row>
    <row r="875" spans="1:8" x14ac:dyDescent="0.2">
      <c r="A875" s="3">
        <v>872</v>
      </c>
      <c r="B875" s="3">
        <v>367858</v>
      </c>
      <c r="C875" s="3" t="s">
        <v>733</v>
      </c>
      <c r="D875" s="3" t="s">
        <v>60</v>
      </c>
      <c r="E875" s="30" t="s">
        <v>61</v>
      </c>
      <c r="F875" s="3">
        <v>367858</v>
      </c>
      <c r="G875" s="3">
        <v>29</v>
      </c>
      <c r="H875" s="3">
        <v>0.41</v>
      </c>
    </row>
    <row r="876" spans="1:8" x14ac:dyDescent="0.2">
      <c r="A876" s="3">
        <v>873</v>
      </c>
      <c r="B876" s="3">
        <v>364247</v>
      </c>
      <c r="C876" s="3" t="s">
        <v>734</v>
      </c>
      <c r="D876" s="3" t="s">
        <v>103</v>
      </c>
      <c r="E876" s="30" t="s">
        <v>61</v>
      </c>
      <c r="F876" s="3">
        <v>364247</v>
      </c>
      <c r="G876" s="3">
        <v>8</v>
      </c>
      <c r="H876" s="3">
        <v>0.75</v>
      </c>
    </row>
    <row r="877" spans="1:8" x14ac:dyDescent="0.2">
      <c r="A877" s="3">
        <v>874</v>
      </c>
      <c r="B877" s="3">
        <v>369670</v>
      </c>
      <c r="C877" s="3" t="s">
        <v>735</v>
      </c>
      <c r="D877" s="3" t="s">
        <v>60</v>
      </c>
      <c r="E877" s="30" t="s">
        <v>61</v>
      </c>
      <c r="F877" s="3">
        <v>369670</v>
      </c>
      <c r="G877" s="3">
        <v>5</v>
      </c>
      <c r="H877" s="3">
        <v>0.24</v>
      </c>
    </row>
    <row r="878" spans="1:8" x14ac:dyDescent="0.2">
      <c r="A878" s="3">
        <v>875</v>
      </c>
      <c r="B878" s="3">
        <v>369672</v>
      </c>
      <c r="C878" s="3" t="s">
        <v>736</v>
      </c>
      <c r="D878" s="3" t="s">
        <v>60</v>
      </c>
      <c r="E878" s="30" t="s">
        <v>61</v>
      </c>
      <c r="F878" s="3">
        <v>369672</v>
      </c>
      <c r="G878" s="3">
        <v>7</v>
      </c>
      <c r="H878" s="3">
        <v>0.2</v>
      </c>
    </row>
    <row r="879" spans="1:8" x14ac:dyDescent="0.2">
      <c r="A879" s="3">
        <v>876</v>
      </c>
      <c r="B879" s="3">
        <v>347801</v>
      </c>
      <c r="C879" s="3" t="s">
        <v>737</v>
      </c>
      <c r="D879" s="3" t="s">
        <v>74</v>
      </c>
      <c r="E879" s="30" t="s">
        <v>61</v>
      </c>
      <c r="F879" s="3">
        <v>347801</v>
      </c>
      <c r="G879" s="3">
        <v>21</v>
      </c>
      <c r="H879" s="3">
        <v>0.61</v>
      </c>
    </row>
    <row r="880" spans="1:8" x14ac:dyDescent="0.2">
      <c r="A880" s="3">
        <v>877</v>
      </c>
      <c r="B880" s="3">
        <v>348120</v>
      </c>
      <c r="C880" s="3" t="s">
        <v>588</v>
      </c>
      <c r="D880" s="3" t="s">
        <v>68</v>
      </c>
      <c r="E880" s="30" t="s">
        <v>61</v>
      </c>
      <c r="F880" s="3">
        <v>348120</v>
      </c>
      <c r="G880" s="3">
        <v>12</v>
      </c>
      <c r="H880" s="3">
        <v>0.4</v>
      </c>
    </row>
    <row r="881" spans="1:8" x14ac:dyDescent="0.2">
      <c r="A881" s="3">
        <v>878</v>
      </c>
      <c r="B881" s="3">
        <v>347828</v>
      </c>
      <c r="C881" s="3" t="s">
        <v>738</v>
      </c>
      <c r="D881" s="3" t="s">
        <v>89</v>
      </c>
      <c r="E881" s="30" t="s">
        <v>61</v>
      </c>
      <c r="F881" s="3">
        <v>347828</v>
      </c>
      <c r="G881" s="3">
        <v>5</v>
      </c>
      <c r="H881" s="3">
        <v>0.69</v>
      </c>
    </row>
    <row r="882" spans="1:8" x14ac:dyDescent="0.2">
      <c r="A882" s="3">
        <v>879</v>
      </c>
      <c r="B882" s="3">
        <v>348079</v>
      </c>
      <c r="C882" s="3" t="s">
        <v>739</v>
      </c>
      <c r="D882" s="3" t="s">
        <v>65</v>
      </c>
      <c r="E882" s="30" t="s">
        <v>61</v>
      </c>
      <c r="F882" s="3">
        <v>348079</v>
      </c>
      <c r="G882" s="3">
        <v>17</v>
      </c>
      <c r="H882" s="3">
        <v>0.51</v>
      </c>
    </row>
    <row r="883" spans="1:8" x14ac:dyDescent="0.2">
      <c r="A883" s="3">
        <v>880</v>
      </c>
      <c r="B883" s="3">
        <v>353540</v>
      </c>
      <c r="C883" s="3" t="s">
        <v>426</v>
      </c>
      <c r="D883" s="3" t="s">
        <v>74</v>
      </c>
      <c r="E883" s="30" t="s">
        <v>61</v>
      </c>
      <c r="F883" s="3">
        <v>353540</v>
      </c>
      <c r="G883" s="3">
        <v>5</v>
      </c>
      <c r="H883" s="3">
        <v>0.3</v>
      </c>
    </row>
    <row r="884" spans="1:8" x14ac:dyDescent="0.2">
      <c r="A884" s="3">
        <v>881</v>
      </c>
      <c r="B884" s="3">
        <v>347646</v>
      </c>
      <c r="C884" s="3" t="s">
        <v>740</v>
      </c>
      <c r="D884" s="3" t="s">
        <v>103</v>
      </c>
      <c r="E884" s="30" t="s">
        <v>61</v>
      </c>
      <c r="F884" s="3">
        <v>347646</v>
      </c>
      <c r="G884" s="3">
        <v>6</v>
      </c>
      <c r="H884" s="3">
        <v>0.85</v>
      </c>
    </row>
    <row r="885" spans="1:8" x14ac:dyDescent="0.2">
      <c r="A885" s="3">
        <v>882</v>
      </c>
      <c r="B885" s="3">
        <v>348023</v>
      </c>
      <c r="C885" s="3" t="s">
        <v>741</v>
      </c>
      <c r="D885" s="3" t="s">
        <v>65</v>
      </c>
      <c r="E885" s="30" t="s">
        <v>61</v>
      </c>
      <c r="F885" s="3">
        <v>348023</v>
      </c>
      <c r="G885" s="3">
        <v>25</v>
      </c>
      <c r="H885" s="3">
        <v>0.68</v>
      </c>
    </row>
    <row r="886" spans="1:8" x14ac:dyDescent="0.2">
      <c r="A886" s="3">
        <v>883</v>
      </c>
      <c r="B886" s="3">
        <v>348054</v>
      </c>
      <c r="C886" s="3" t="s">
        <v>371</v>
      </c>
      <c r="D886" s="3" t="s">
        <v>65</v>
      </c>
      <c r="E886" s="30" t="s">
        <v>61</v>
      </c>
      <c r="F886" s="3">
        <v>348054</v>
      </c>
      <c r="G886" s="3">
        <v>23</v>
      </c>
      <c r="H886" s="3">
        <v>0.68</v>
      </c>
    </row>
    <row r="887" spans="1:8" x14ac:dyDescent="0.2">
      <c r="A887" s="3">
        <v>884</v>
      </c>
      <c r="B887" s="3">
        <v>348025</v>
      </c>
      <c r="C887" s="3" t="s">
        <v>742</v>
      </c>
      <c r="D887" s="3" t="s">
        <v>65</v>
      </c>
      <c r="E887" s="30" t="s">
        <v>61</v>
      </c>
      <c r="F887" s="3">
        <v>348025</v>
      </c>
      <c r="G887" s="3">
        <v>29</v>
      </c>
      <c r="H887" s="3">
        <v>0.22</v>
      </c>
    </row>
    <row r="888" spans="1:8" x14ac:dyDescent="0.2">
      <c r="A888" s="3">
        <v>885</v>
      </c>
      <c r="B888" s="3">
        <v>348057</v>
      </c>
      <c r="C888" s="3" t="s">
        <v>372</v>
      </c>
      <c r="D888" s="3" t="s">
        <v>65</v>
      </c>
      <c r="E888" s="30" t="s">
        <v>61</v>
      </c>
      <c r="F888" s="3">
        <v>348057</v>
      </c>
      <c r="G888" s="3">
        <v>19</v>
      </c>
      <c r="H888" s="3">
        <v>0.68</v>
      </c>
    </row>
    <row r="889" spans="1:8" x14ac:dyDescent="0.2">
      <c r="A889" s="3">
        <v>886</v>
      </c>
      <c r="B889" s="3">
        <v>348798</v>
      </c>
      <c r="C889" s="3" t="s">
        <v>743</v>
      </c>
      <c r="D889" s="3" t="s">
        <v>65</v>
      </c>
      <c r="E889" s="30" t="s">
        <v>61</v>
      </c>
      <c r="F889" s="3">
        <v>348798</v>
      </c>
      <c r="G889" s="3">
        <v>21</v>
      </c>
      <c r="H889" s="3">
        <v>0.41</v>
      </c>
    </row>
    <row r="890" spans="1:8" x14ac:dyDescent="0.2">
      <c r="A890" s="3">
        <v>887</v>
      </c>
      <c r="B890" s="3">
        <v>348465</v>
      </c>
      <c r="C890" s="3" t="s">
        <v>744</v>
      </c>
      <c r="D890" s="3" t="s">
        <v>74</v>
      </c>
      <c r="E890" s="30" t="s">
        <v>61</v>
      </c>
      <c r="F890" s="3">
        <v>348465</v>
      </c>
      <c r="G890" s="3">
        <v>10</v>
      </c>
      <c r="H890" s="3">
        <v>0.9</v>
      </c>
    </row>
    <row r="891" spans="1:8" x14ac:dyDescent="0.2">
      <c r="A891" s="3">
        <v>888</v>
      </c>
      <c r="B891" s="3">
        <v>364248</v>
      </c>
      <c r="C891" s="3" t="s">
        <v>745</v>
      </c>
      <c r="D891" s="3" t="s">
        <v>103</v>
      </c>
      <c r="E891" s="30" t="s">
        <v>61</v>
      </c>
      <c r="F891" s="3">
        <v>364248</v>
      </c>
      <c r="G891" s="3">
        <v>30</v>
      </c>
      <c r="H891" s="3">
        <v>0.74</v>
      </c>
    </row>
    <row r="892" spans="1:8" x14ac:dyDescent="0.2">
      <c r="A892" s="3">
        <v>889</v>
      </c>
      <c r="B892" s="3">
        <v>348197</v>
      </c>
      <c r="C892" s="3" t="s">
        <v>746</v>
      </c>
      <c r="D892" s="3" t="s">
        <v>151</v>
      </c>
      <c r="E892" s="30" t="s">
        <v>61</v>
      </c>
      <c r="F892" s="3">
        <v>348197</v>
      </c>
      <c r="G892" s="3">
        <v>10</v>
      </c>
      <c r="H892" s="3">
        <v>0.23</v>
      </c>
    </row>
    <row r="893" spans="1:8" x14ac:dyDescent="0.2">
      <c r="A893" s="3">
        <v>890</v>
      </c>
      <c r="B893" s="3">
        <v>348178</v>
      </c>
      <c r="C893" s="3" t="s">
        <v>747</v>
      </c>
      <c r="D893" s="3" t="s">
        <v>151</v>
      </c>
      <c r="E893" s="30" t="s">
        <v>61</v>
      </c>
      <c r="F893" s="3">
        <v>348178</v>
      </c>
      <c r="G893" s="3">
        <v>12</v>
      </c>
      <c r="H893" s="3">
        <v>0.46</v>
      </c>
    </row>
    <row r="894" spans="1:8" x14ac:dyDescent="0.2">
      <c r="A894" s="3">
        <v>891</v>
      </c>
      <c r="B894" s="3">
        <v>347961</v>
      </c>
      <c r="C894" s="3" t="s">
        <v>748</v>
      </c>
      <c r="D894" s="3" t="s">
        <v>76</v>
      </c>
      <c r="E894" s="30" t="s">
        <v>61</v>
      </c>
      <c r="F894" s="3">
        <v>347961</v>
      </c>
      <c r="G894" s="3">
        <v>25</v>
      </c>
      <c r="H894" s="3">
        <v>0.18</v>
      </c>
    </row>
    <row r="895" spans="1:8" x14ac:dyDescent="0.2">
      <c r="A895" s="3">
        <v>892</v>
      </c>
      <c r="B895" s="3">
        <v>348104</v>
      </c>
      <c r="C895" s="3" t="s">
        <v>749</v>
      </c>
      <c r="D895" s="3" t="s">
        <v>70</v>
      </c>
      <c r="E895" s="30" t="s">
        <v>61</v>
      </c>
      <c r="F895" s="3">
        <v>348104</v>
      </c>
      <c r="G895" s="3">
        <v>26</v>
      </c>
      <c r="H895" s="3">
        <v>0.68</v>
      </c>
    </row>
    <row r="896" spans="1:8" x14ac:dyDescent="0.2">
      <c r="A896" s="3">
        <v>893</v>
      </c>
      <c r="B896" s="3">
        <v>348190</v>
      </c>
      <c r="C896" s="3" t="s">
        <v>750</v>
      </c>
      <c r="D896" s="3" t="s">
        <v>151</v>
      </c>
      <c r="E896" s="30" t="s">
        <v>61</v>
      </c>
      <c r="F896" s="3">
        <v>348190</v>
      </c>
      <c r="G896" s="3">
        <v>10</v>
      </c>
      <c r="H896" s="3">
        <v>0.18</v>
      </c>
    </row>
    <row r="897" spans="1:8" x14ac:dyDescent="0.2">
      <c r="A897" s="3">
        <v>894</v>
      </c>
      <c r="B897" s="3">
        <v>348114</v>
      </c>
      <c r="C897" s="3" t="s">
        <v>590</v>
      </c>
      <c r="D897" s="3" t="s">
        <v>68</v>
      </c>
      <c r="E897" s="30" t="s">
        <v>61</v>
      </c>
      <c r="F897" s="3">
        <v>348114</v>
      </c>
      <c r="G897" s="3">
        <v>14</v>
      </c>
      <c r="H897" s="3">
        <v>0.1</v>
      </c>
    </row>
    <row r="898" spans="1:8" x14ac:dyDescent="0.2">
      <c r="A898" s="3">
        <v>895</v>
      </c>
      <c r="B898" s="3">
        <v>369683</v>
      </c>
      <c r="C898" s="3" t="s">
        <v>206</v>
      </c>
      <c r="D898" s="3" t="s">
        <v>70</v>
      </c>
      <c r="E898" s="30" t="s">
        <v>61</v>
      </c>
      <c r="F898" s="3">
        <v>369683</v>
      </c>
      <c r="G898" s="3">
        <v>23</v>
      </c>
      <c r="H898" s="3">
        <v>0.18</v>
      </c>
    </row>
    <row r="899" spans="1:8" x14ac:dyDescent="0.2">
      <c r="A899" s="3">
        <v>896</v>
      </c>
      <c r="B899" s="3">
        <v>369697</v>
      </c>
      <c r="C899" s="3" t="s">
        <v>751</v>
      </c>
      <c r="D899" s="3" t="s">
        <v>63</v>
      </c>
      <c r="E899" s="30" t="s">
        <v>61</v>
      </c>
      <c r="F899" s="3">
        <v>369697</v>
      </c>
      <c r="G899" s="3">
        <v>7</v>
      </c>
      <c r="H899" s="3">
        <v>0.4</v>
      </c>
    </row>
    <row r="900" spans="1:8" x14ac:dyDescent="0.2">
      <c r="A900" s="3">
        <v>897</v>
      </c>
      <c r="B900" s="3">
        <v>362704</v>
      </c>
      <c r="C900" s="3" t="s">
        <v>752</v>
      </c>
      <c r="D900" s="3" t="s">
        <v>65</v>
      </c>
      <c r="E900" s="30" t="s">
        <v>61</v>
      </c>
      <c r="F900" s="3">
        <v>362704</v>
      </c>
      <c r="G900" s="3">
        <v>28</v>
      </c>
      <c r="H900" s="3">
        <v>0.19</v>
      </c>
    </row>
    <row r="901" spans="1:8" x14ac:dyDescent="0.2">
      <c r="A901" s="3">
        <v>898</v>
      </c>
      <c r="B901" s="3">
        <v>348310</v>
      </c>
      <c r="C901" s="3" t="s">
        <v>753</v>
      </c>
      <c r="D901" s="3" t="s">
        <v>60</v>
      </c>
      <c r="E901" s="30" t="s">
        <v>61</v>
      </c>
      <c r="F901" s="3">
        <v>348310</v>
      </c>
      <c r="G901" s="3">
        <v>20</v>
      </c>
      <c r="H901" s="3">
        <v>0.2</v>
      </c>
    </row>
    <row r="902" spans="1:8" x14ac:dyDescent="0.2">
      <c r="A902" s="3">
        <v>899</v>
      </c>
      <c r="B902" s="3">
        <v>366741</v>
      </c>
      <c r="C902" s="3" t="s">
        <v>754</v>
      </c>
      <c r="D902" s="3" t="s">
        <v>103</v>
      </c>
      <c r="E902" s="30" t="s">
        <v>61</v>
      </c>
      <c r="F902" s="3">
        <v>366741</v>
      </c>
      <c r="G902" s="3">
        <v>19</v>
      </c>
      <c r="H902" s="3">
        <v>0.34</v>
      </c>
    </row>
    <row r="903" spans="1:8" x14ac:dyDescent="0.2">
      <c r="A903" s="3">
        <v>900</v>
      </c>
      <c r="B903" s="3">
        <v>366754</v>
      </c>
      <c r="C903" s="3" t="s">
        <v>755</v>
      </c>
      <c r="D903" s="3" t="s">
        <v>103</v>
      </c>
      <c r="E903" s="30" t="s">
        <v>61</v>
      </c>
      <c r="F903" s="3">
        <v>366754</v>
      </c>
      <c r="G903" s="3">
        <v>11</v>
      </c>
      <c r="H903" s="3">
        <v>0.74</v>
      </c>
    </row>
    <row r="904" spans="1:8" x14ac:dyDescent="0.2">
      <c r="A904" s="3">
        <v>901</v>
      </c>
      <c r="B904" s="3">
        <v>367862</v>
      </c>
      <c r="C904" s="3" t="s">
        <v>756</v>
      </c>
      <c r="D904" s="3" t="s">
        <v>60</v>
      </c>
      <c r="E904" s="30" t="s">
        <v>61</v>
      </c>
      <c r="F904" s="3">
        <v>367862</v>
      </c>
      <c r="G904" s="3">
        <v>17</v>
      </c>
      <c r="H904" s="3">
        <v>0.81</v>
      </c>
    </row>
    <row r="905" spans="1:8" x14ac:dyDescent="0.2">
      <c r="A905" s="3">
        <v>902</v>
      </c>
      <c r="B905" s="3">
        <v>367859</v>
      </c>
      <c r="C905" s="3" t="s">
        <v>757</v>
      </c>
      <c r="D905" s="3" t="s">
        <v>60</v>
      </c>
      <c r="E905" s="30" t="s">
        <v>61</v>
      </c>
      <c r="F905" s="3">
        <v>367859</v>
      </c>
      <c r="G905" s="3">
        <v>15</v>
      </c>
      <c r="H905" s="3">
        <v>0.34</v>
      </c>
    </row>
    <row r="906" spans="1:8" x14ac:dyDescent="0.2">
      <c r="A906" s="3">
        <v>903</v>
      </c>
      <c r="B906" s="3">
        <v>353544</v>
      </c>
      <c r="C906" s="3" t="s">
        <v>758</v>
      </c>
      <c r="D906" s="3" t="s">
        <v>103</v>
      </c>
      <c r="E906" s="30" t="s">
        <v>61</v>
      </c>
      <c r="F906" s="3">
        <v>353544</v>
      </c>
      <c r="G906" s="3">
        <v>17</v>
      </c>
      <c r="H906" s="3">
        <v>0.51</v>
      </c>
    </row>
    <row r="907" spans="1:8" x14ac:dyDescent="0.2">
      <c r="A907" s="3">
        <v>904</v>
      </c>
      <c r="B907" s="3">
        <v>348158</v>
      </c>
      <c r="C907" s="3" t="s">
        <v>759</v>
      </c>
      <c r="D907" s="3" t="s">
        <v>74</v>
      </c>
      <c r="E907" s="30" t="s">
        <v>61</v>
      </c>
      <c r="F907" s="3">
        <v>348158</v>
      </c>
      <c r="G907" s="3">
        <v>17</v>
      </c>
      <c r="H907" s="3">
        <v>0.3</v>
      </c>
    </row>
    <row r="908" spans="1:8" x14ac:dyDescent="0.2">
      <c r="A908" s="3">
        <v>905</v>
      </c>
      <c r="B908" s="3">
        <v>347869</v>
      </c>
      <c r="C908" s="3" t="s">
        <v>760</v>
      </c>
      <c r="D908" s="3" t="s">
        <v>60</v>
      </c>
      <c r="E908" s="30" t="s">
        <v>61</v>
      </c>
      <c r="F908" s="3">
        <v>347869</v>
      </c>
      <c r="G908" s="3">
        <v>26</v>
      </c>
      <c r="H908" s="3">
        <v>0.5</v>
      </c>
    </row>
    <row r="909" spans="1:8" x14ac:dyDescent="0.2">
      <c r="A909" s="3">
        <v>906</v>
      </c>
      <c r="B909" s="3">
        <v>347794</v>
      </c>
      <c r="C909" s="3" t="s">
        <v>761</v>
      </c>
      <c r="D909" s="3" t="s">
        <v>74</v>
      </c>
      <c r="E909" s="30" t="s">
        <v>61</v>
      </c>
      <c r="F909" s="3">
        <v>347794</v>
      </c>
      <c r="G909" s="3">
        <v>15</v>
      </c>
      <c r="H909" s="3">
        <v>0.61</v>
      </c>
    </row>
    <row r="910" spans="1:8" x14ac:dyDescent="0.2">
      <c r="A910" s="3">
        <v>907</v>
      </c>
      <c r="B910" s="3">
        <v>347797</v>
      </c>
      <c r="C910" s="3" t="s">
        <v>762</v>
      </c>
      <c r="D910" s="3" t="s">
        <v>74</v>
      </c>
      <c r="E910" s="30" t="s">
        <v>61</v>
      </c>
      <c r="F910" s="3">
        <v>347797</v>
      </c>
      <c r="G910" s="3">
        <v>23</v>
      </c>
      <c r="H910" s="3">
        <v>0.42</v>
      </c>
    </row>
    <row r="911" spans="1:8" x14ac:dyDescent="0.2">
      <c r="A911" s="3">
        <v>908</v>
      </c>
      <c r="B911" s="3">
        <v>347825</v>
      </c>
      <c r="C911" s="3" t="s">
        <v>763</v>
      </c>
      <c r="D911" s="3" t="s">
        <v>89</v>
      </c>
      <c r="E911" s="30" t="s">
        <v>61</v>
      </c>
      <c r="F911" s="3">
        <v>347825</v>
      </c>
      <c r="G911" s="3">
        <v>16</v>
      </c>
      <c r="H911" s="3">
        <v>0.11</v>
      </c>
    </row>
    <row r="912" spans="1:8" x14ac:dyDescent="0.2">
      <c r="A912" s="3">
        <v>909</v>
      </c>
      <c r="B912" s="3">
        <v>348180</v>
      </c>
      <c r="C912" s="3" t="s">
        <v>764</v>
      </c>
      <c r="D912" s="3" t="s">
        <v>151</v>
      </c>
      <c r="E912" s="30" t="s">
        <v>61</v>
      </c>
      <c r="F912" s="3">
        <v>348180</v>
      </c>
      <c r="G912" s="3">
        <v>23</v>
      </c>
      <c r="H912" s="3">
        <v>0.26</v>
      </c>
    </row>
    <row r="913" spans="1:8" x14ac:dyDescent="0.2">
      <c r="A913" s="3">
        <v>910</v>
      </c>
      <c r="B913" s="3">
        <v>348224</v>
      </c>
      <c r="C913" s="3" t="s">
        <v>765</v>
      </c>
      <c r="D913" s="3" t="s">
        <v>63</v>
      </c>
      <c r="E913" s="30" t="s">
        <v>61</v>
      </c>
      <c r="F913" s="3">
        <v>348224</v>
      </c>
      <c r="G913" s="3">
        <v>14</v>
      </c>
      <c r="H913" s="3">
        <v>0.31</v>
      </c>
    </row>
    <row r="914" spans="1:8" x14ac:dyDescent="0.2">
      <c r="A914" s="3">
        <v>911</v>
      </c>
      <c r="B914" s="3">
        <v>348012</v>
      </c>
      <c r="C914" s="3" t="s">
        <v>766</v>
      </c>
      <c r="D914" s="3" t="s">
        <v>74</v>
      </c>
      <c r="E914" s="30" t="s">
        <v>61</v>
      </c>
      <c r="F914" s="3">
        <v>348012</v>
      </c>
      <c r="G914" s="3">
        <v>26</v>
      </c>
      <c r="H914" s="3">
        <v>0.54</v>
      </c>
    </row>
    <row r="915" spans="1:8" x14ac:dyDescent="0.2">
      <c r="A915" s="3">
        <v>912</v>
      </c>
      <c r="B915" s="3">
        <v>347823</v>
      </c>
      <c r="C915" s="3" t="s">
        <v>444</v>
      </c>
      <c r="D915" s="3" t="s">
        <v>89</v>
      </c>
      <c r="E915" s="30" t="s">
        <v>61</v>
      </c>
      <c r="F915" s="3">
        <v>347823</v>
      </c>
      <c r="G915" s="3">
        <v>17</v>
      </c>
      <c r="H915" s="3">
        <v>0.45</v>
      </c>
    </row>
    <row r="916" spans="1:8" x14ac:dyDescent="0.2">
      <c r="A916" s="3">
        <v>913</v>
      </c>
      <c r="B916" s="3">
        <v>347665</v>
      </c>
      <c r="C916" s="3" t="s">
        <v>767</v>
      </c>
      <c r="D916" s="3" t="s">
        <v>103</v>
      </c>
      <c r="E916" s="30" t="s">
        <v>61</v>
      </c>
      <c r="F916" s="3">
        <v>347665</v>
      </c>
      <c r="G916" s="3">
        <v>23</v>
      </c>
      <c r="H916" s="3">
        <v>0.32</v>
      </c>
    </row>
    <row r="917" spans="1:8" x14ac:dyDescent="0.2">
      <c r="A917" s="3">
        <v>914</v>
      </c>
      <c r="B917" s="3">
        <v>348028</v>
      </c>
      <c r="C917" s="3" t="s">
        <v>578</v>
      </c>
      <c r="D917" s="3" t="s">
        <v>65</v>
      </c>
      <c r="E917" s="30" t="s">
        <v>61</v>
      </c>
      <c r="F917" s="3">
        <v>348028</v>
      </c>
      <c r="G917" s="3">
        <v>15</v>
      </c>
      <c r="H917" s="3">
        <v>0.81</v>
      </c>
    </row>
    <row r="918" spans="1:8" x14ac:dyDescent="0.2">
      <c r="A918" s="3">
        <v>915</v>
      </c>
      <c r="B918" s="3">
        <v>347727</v>
      </c>
      <c r="C918" s="3" t="s">
        <v>258</v>
      </c>
      <c r="D918" s="3" t="s">
        <v>74</v>
      </c>
      <c r="E918" s="30" t="s">
        <v>61</v>
      </c>
      <c r="F918" s="3">
        <v>347727</v>
      </c>
      <c r="G918" s="3">
        <v>10</v>
      </c>
      <c r="H918" s="3">
        <v>0.42</v>
      </c>
    </row>
    <row r="919" spans="1:8" x14ac:dyDescent="0.2">
      <c r="A919" s="3">
        <v>916</v>
      </c>
      <c r="B919" s="3">
        <v>364186</v>
      </c>
      <c r="C919" s="3" t="s">
        <v>768</v>
      </c>
      <c r="D919" s="3" t="s">
        <v>68</v>
      </c>
      <c r="E919" s="30" t="s">
        <v>61</v>
      </c>
      <c r="F919" s="3">
        <v>364186</v>
      </c>
      <c r="G919" s="3">
        <v>15</v>
      </c>
      <c r="H919" s="3">
        <v>0.72</v>
      </c>
    </row>
    <row r="920" spans="1:8" x14ac:dyDescent="0.2">
      <c r="A920" s="3">
        <v>917</v>
      </c>
      <c r="B920" s="3">
        <v>348407</v>
      </c>
      <c r="C920" s="3" t="s">
        <v>769</v>
      </c>
      <c r="D920" s="3" t="s">
        <v>60</v>
      </c>
      <c r="E920" s="30" t="s">
        <v>61</v>
      </c>
      <c r="F920" s="3">
        <v>348407</v>
      </c>
      <c r="G920" s="3">
        <v>22</v>
      </c>
      <c r="H920" s="3">
        <v>0.18</v>
      </c>
    </row>
    <row r="921" spans="1:8" x14ac:dyDescent="0.2">
      <c r="A921" s="3">
        <v>918</v>
      </c>
      <c r="B921" s="3">
        <v>366798</v>
      </c>
      <c r="C921" s="3" t="s">
        <v>147</v>
      </c>
      <c r="D921" s="3" t="s">
        <v>76</v>
      </c>
      <c r="E921" s="30" t="s">
        <v>61</v>
      </c>
      <c r="F921" s="3">
        <v>366798</v>
      </c>
      <c r="G921" s="3">
        <v>26</v>
      </c>
      <c r="H921" s="3">
        <v>0.26</v>
      </c>
    </row>
    <row r="922" spans="1:8" x14ac:dyDescent="0.2">
      <c r="A922" s="3">
        <v>919</v>
      </c>
      <c r="B922" s="3">
        <v>366791</v>
      </c>
      <c r="C922" s="3" t="s">
        <v>130</v>
      </c>
      <c r="D922" s="3" t="s">
        <v>82</v>
      </c>
      <c r="E922" s="30" t="s">
        <v>61</v>
      </c>
      <c r="F922" s="3">
        <v>366791</v>
      </c>
      <c r="G922" s="3">
        <v>27</v>
      </c>
      <c r="H922" s="3">
        <v>0.75</v>
      </c>
    </row>
    <row r="923" spans="1:8" x14ac:dyDescent="0.2">
      <c r="A923" s="3">
        <v>920</v>
      </c>
      <c r="B923" s="3">
        <v>366745</v>
      </c>
      <c r="C923" s="3" t="s">
        <v>770</v>
      </c>
      <c r="D923" s="3" t="s">
        <v>76</v>
      </c>
      <c r="E923" s="30" t="s">
        <v>61</v>
      </c>
      <c r="F923" s="3">
        <v>366745</v>
      </c>
      <c r="G923" s="3">
        <v>18</v>
      </c>
      <c r="H923" s="3">
        <v>0.83</v>
      </c>
    </row>
    <row r="924" spans="1:8" x14ac:dyDescent="0.2">
      <c r="A924" s="3">
        <v>921</v>
      </c>
      <c r="B924" s="3">
        <v>348097</v>
      </c>
      <c r="C924" s="3" t="s">
        <v>771</v>
      </c>
      <c r="D924" s="3" t="s">
        <v>70</v>
      </c>
      <c r="E924" s="30" t="s">
        <v>61</v>
      </c>
      <c r="F924" s="3">
        <v>348097</v>
      </c>
      <c r="G924" s="3">
        <v>21</v>
      </c>
      <c r="H924" s="3">
        <v>0.71</v>
      </c>
    </row>
    <row r="925" spans="1:8" x14ac:dyDescent="0.2">
      <c r="A925" s="3">
        <v>922</v>
      </c>
      <c r="B925" s="3">
        <v>368070</v>
      </c>
      <c r="C925" s="3" t="s">
        <v>772</v>
      </c>
      <c r="D925" s="3" t="s">
        <v>80</v>
      </c>
      <c r="E925" s="30" t="s">
        <v>61</v>
      </c>
      <c r="F925" s="3">
        <v>368070</v>
      </c>
      <c r="G925" s="3">
        <v>29</v>
      </c>
      <c r="H925" s="3">
        <v>0.78</v>
      </c>
    </row>
    <row r="926" spans="1:8" x14ac:dyDescent="0.2">
      <c r="A926" s="3">
        <v>923</v>
      </c>
      <c r="B926" s="3">
        <v>348392</v>
      </c>
      <c r="C926" s="3" t="s">
        <v>773</v>
      </c>
      <c r="D926" s="3" t="s">
        <v>74</v>
      </c>
      <c r="E926" s="30" t="s">
        <v>61</v>
      </c>
      <c r="F926" s="3">
        <v>348392</v>
      </c>
      <c r="G926" s="3">
        <v>20</v>
      </c>
      <c r="H926" s="3">
        <v>0.19</v>
      </c>
    </row>
    <row r="927" spans="1:8" x14ac:dyDescent="0.2">
      <c r="A927" s="3">
        <v>924</v>
      </c>
      <c r="B927" s="3">
        <v>367759</v>
      </c>
      <c r="C927" s="3" t="s">
        <v>160</v>
      </c>
      <c r="D927" s="3" t="s">
        <v>151</v>
      </c>
      <c r="E927" s="30" t="s">
        <v>61</v>
      </c>
      <c r="F927" s="3">
        <v>367759</v>
      </c>
      <c r="G927" s="3">
        <v>29</v>
      </c>
      <c r="H927" s="3">
        <v>0.83</v>
      </c>
    </row>
    <row r="928" spans="1:8" x14ac:dyDescent="0.2">
      <c r="A928" s="3">
        <v>925</v>
      </c>
      <c r="B928" s="3">
        <v>367773</v>
      </c>
      <c r="C928" s="3" t="s">
        <v>774</v>
      </c>
      <c r="D928" s="3" t="s">
        <v>68</v>
      </c>
      <c r="E928" s="30" t="s">
        <v>61</v>
      </c>
      <c r="F928" s="3">
        <v>367773</v>
      </c>
      <c r="G928" s="3">
        <v>19</v>
      </c>
      <c r="H928" s="3">
        <v>0.42</v>
      </c>
    </row>
    <row r="929" spans="1:8" x14ac:dyDescent="0.2">
      <c r="A929" s="3">
        <v>926</v>
      </c>
      <c r="B929" s="3">
        <v>347621</v>
      </c>
      <c r="C929" s="3" t="s">
        <v>775</v>
      </c>
      <c r="D929" s="3" t="s">
        <v>103</v>
      </c>
      <c r="E929" s="30" t="s">
        <v>61</v>
      </c>
      <c r="F929" s="3">
        <v>347621</v>
      </c>
      <c r="G929" s="3">
        <v>29</v>
      </c>
      <c r="H929" s="3">
        <v>0.62</v>
      </c>
    </row>
    <row r="930" spans="1:8" x14ac:dyDescent="0.2">
      <c r="A930" s="3">
        <v>927</v>
      </c>
      <c r="B930" s="3">
        <v>348418</v>
      </c>
      <c r="C930" s="3" t="s">
        <v>402</v>
      </c>
      <c r="D930" s="3" t="s">
        <v>60</v>
      </c>
      <c r="E930" s="30" t="s">
        <v>61</v>
      </c>
      <c r="F930" s="3">
        <v>348418</v>
      </c>
      <c r="G930" s="3">
        <v>5</v>
      </c>
      <c r="H930" s="3">
        <v>0.84</v>
      </c>
    </row>
    <row r="931" spans="1:8" x14ac:dyDescent="0.2">
      <c r="A931" s="3">
        <v>928</v>
      </c>
      <c r="B931" s="3">
        <v>348640</v>
      </c>
      <c r="C931" s="3" t="s">
        <v>776</v>
      </c>
      <c r="D931" s="3" t="s">
        <v>74</v>
      </c>
      <c r="E931" s="30" t="s">
        <v>61</v>
      </c>
      <c r="F931" s="3">
        <v>348640</v>
      </c>
      <c r="G931" s="3">
        <v>26</v>
      </c>
      <c r="H931" s="3">
        <v>0.61</v>
      </c>
    </row>
    <row r="932" spans="1:8" x14ac:dyDescent="0.2">
      <c r="A932" s="3">
        <v>929</v>
      </c>
      <c r="B932" s="3">
        <v>347699</v>
      </c>
      <c r="C932" s="3" t="s">
        <v>777</v>
      </c>
      <c r="D932" s="3" t="s">
        <v>89</v>
      </c>
      <c r="E932" s="30" t="s">
        <v>61</v>
      </c>
      <c r="F932" s="3">
        <v>347699</v>
      </c>
      <c r="G932" s="3">
        <v>12</v>
      </c>
      <c r="H932" s="3">
        <v>0.28999999999999998</v>
      </c>
    </row>
    <row r="933" spans="1:8" x14ac:dyDescent="0.2">
      <c r="A933" s="3">
        <v>930</v>
      </c>
      <c r="B933" s="3">
        <v>368061</v>
      </c>
      <c r="C933" s="3" t="s">
        <v>138</v>
      </c>
      <c r="D933" s="3" t="s">
        <v>80</v>
      </c>
      <c r="E933" s="30" t="s">
        <v>61</v>
      </c>
      <c r="F933" s="3">
        <v>368061</v>
      </c>
      <c r="G933" s="3">
        <v>5</v>
      </c>
      <c r="H933" s="3">
        <v>0.52</v>
      </c>
    </row>
    <row r="934" spans="1:8" x14ac:dyDescent="0.2">
      <c r="A934" s="3">
        <v>931</v>
      </c>
      <c r="B934" s="3">
        <v>366784</v>
      </c>
      <c r="C934" s="3" t="s">
        <v>778</v>
      </c>
      <c r="D934" s="3" t="s">
        <v>76</v>
      </c>
      <c r="E934" s="30" t="s">
        <v>61</v>
      </c>
      <c r="F934" s="3">
        <v>366784</v>
      </c>
      <c r="G934" s="3">
        <v>14</v>
      </c>
      <c r="H934" s="3">
        <v>0.65</v>
      </c>
    </row>
    <row r="935" spans="1:8" x14ac:dyDescent="0.2">
      <c r="A935" s="3">
        <v>932</v>
      </c>
      <c r="B935" s="3">
        <v>366794</v>
      </c>
      <c r="C935" s="3" t="s">
        <v>132</v>
      </c>
      <c r="D935" s="3" t="s">
        <v>76</v>
      </c>
      <c r="E935" s="30" t="s">
        <v>61</v>
      </c>
      <c r="F935" s="3">
        <v>366794</v>
      </c>
      <c r="G935" s="3">
        <v>30</v>
      </c>
      <c r="H935" s="3">
        <v>0.49</v>
      </c>
    </row>
    <row r="936" spans="1:8" x14ac:dyDescent="0.2">
      <c r="A936" s="3">
        <v>933</v>
      </c>
      <c r="B936" s="3">
        <v>347615</v>
      </c>
      <c r="C936" s="3" t="s">
        <v>779</v>
      </c>
      <c r="D936" s="3" t="s">
        <v>103</v>
      </c>
      <c r="E936" s="30" t="s">
        <v>61</v>
      </c>
      <c r="F936" s="3">
        <v>347615</v>
      </c>
      <c r="G936" s="3">
        <v>8</v>
      </c>
      <c r="H936" s="3">
        <v>0.22</v>
      </c>
    </row>
    <row r="937" spans="1:8" x14ac:dyDescent="0.2">
      <c r="A937" s="3">
        <v>934</v>
      </c>
      <c r="B937" s="3">
        <v>348384</v>
      </c>
      <c r="C937" s="3" t="s">
        <v>780</v>
      </c>
      <c r="D937" s="3" t="s">
        <v>60</v>
      </c>
      <c r="E937" s="30" t="s">
        <v>61</v>
      </c>
      <c r="F937" s="3">
        <v>348384</v>
      </c>
      <c r="G937" s="3">
        <v>27</v>
      </c>
      <c r="H937" s="3">
        <v>0.47</v>
      </c>
    </row>
    <row r="938" spans="1:8" x14ac:dyDescent="0.2">
      <c r="A938" s="3">
        <v>935</v>
      </c>
      <c r="B938" s="3">
        <v>348383</v>
      </c>
      <c r="C938" s="3" t="s">
        <v>781</v>
      </c>
      <c r="D938" s="3" t="s">
        <v>60</v>
      </c>
      <c r="E938" s="30" t="s">
        <v>61</v>
      </c>
      <c r="F938" s="3">
        <v>348383</v>
      </c>
      <c r="G938" s="3">
        <v>6</v>
      </c>
      <c r="H938" s="3">
        <v>0.57999999999999996</v>
      </c>
    </row>
    <row r="939" spans="1:8" x14ac:dyDescent="0.2">
      <c r="A939" s="3">
        <v>936</v>
      </c>
      <c r="B939" s="3">
        <v>367710</v>
      </c>
      <c r="C939" s="3" t="s">
        <v>588</v>
      </c>
      <c r="D939" s="3" t="s">
        <v>68</v>
      </c>
      <c r="E939" s="30" t="s">
        <v>61</v>
      </c>
      <c r="F939" s="3">
        <v>367710</v>
      </c>
      <c r="G939" s="3">
        <v>29</v>
      </c>
      <c r="H939" s="3">
        <v>0.16</v>
      </c>
    </row>
    <row r="940" spans="1:8" x14ac:dyDescent="0.2">
      <c r="A940" s="3">
        <v>937</v>
      </c>
      <c r="B940" s="3">
        <v>368042</v>
      </c>
      <c r="C940" s="3" t="s">
        <v>136</v>
      </c>
      <c r="D940" s="3" t="s">
        <v>76</v>
      </c>
      <c r="E940" s="30" t="s">
        <v>61</v>
      </c>
      <c r="F940" s="3">
        <v>368042</v>
      </c>
      <c r="G940" s="3">
        <v>20</v>
      </c>
      <c r="H940" s="3">
        <v>0.32</v>
      </c>
    </row>
    <row r="941" spans="1:8" x14ac:dyDescent="0.2">
      <c r="A941" s="3">
        <v>938</v>
      </c>
      <c r="B941" s="3">
        <v>366795</v>
      </c>
      <c r="C941" s="3" t="s">
        <v>214</v>
      </c>
      <c r="D941" s="3" t="s">
        <v>76</v>
      </c>
      <c r="E941" s="30" t="s">
        <v>61</v>
      </c>
      <c r="F941" s="3">
        <v>366795</v>
      </c>
      <c r="G941" s="3">
        <v>13</v>
      </c>
      <c r="H941" s="3">
        <v>0.87</v>
      </c>
    </row>
    <row r="942" spans="1:8" x14ac:dyDescent="0.2">
      <c r="A942" s="3">
        <v>939</v>
      </c>
      <c r="B942" s="3">
        <v>367860</v>
      </c>
      <c r="C942" s="3" t="s">
        <v>782</v>
      </c>
      <c r="D942" s="3" t="s">
        <v>60</v>
      </c>
      <c r="E942" s="30" t="s">
        <v>61</v>
      </c>
      <c r="F942" s="3">
        <v>367860</v>
      </c>
      <c r="G942" s="3">
        <v>12</v>
      </c>
      <c r="H942" s="3">
        <v>0.3</v>
      </c>
    </row>
    <row r="943" spans="1:8" x14ac:dyDescent="0.2">
      <c r="A943" s="3">
        <v>940</v>
      </c>
      <c r="B943" s="3">
        <v>368004</v>
      </c>
      <c r="C943" s="3" t="s">
        <v>783</v>
      </c>
      <c r="D943" s="3" t="s">
        <v>74</v>
      </c>
      <c r="E943" s="30" t="s">
        <v>61</v>
      </c>
      <c r="F943" s="3">
        <v>368004</v>
      </c>
      <c r="G943" s="3">
        <v>23</v>
      </c>
      <c r="H943" s="3">
        <v>0.75</v>
      </c>
    </row>
    <row r="944" spans="1:8" x14ac:dyDescent="0.2">
      <c r="A944" s="3">
        <v>941</v>
      </c>
      <c r="B944" s="3">
        <v>367719</v>
      </c>
      <c r="C944" s="3" t="s">
        <v>306</v>
      </c>
      <c r="D944" s="3" t="s">
        <v>70</v>
      </c>
      <c r="E944" s="30" t="s">
        <v>61</v>
      </c>
      <c r="F944" s="3">
        <v>367719</v>
      </c>
      <c r="G944" s="3">
        <v>28</v>
      </c>
      <c r="H944" s="3">
        <v>0.65</v>
      </c>
    </row>
    <row r="945" spans="1:8" x14ac:dyDescent="0.2">
      <c r="A945" s="3">
        <v>942</v>
      </c>
      <c r="B945" s="3">
        <v>347589</v>
      </c>
      <c r="C945" s="3" t="s">
        <v>551</v>
      </c>
      <c r="D945" s="3" t="s">
        <v>103</v>
      </c>
      <c r="E945" s="30" t="s">
        <v>61</v>
      </c>
      <c r="F945" s="3">
        <v>347589</v>
      </c>
      <c r="G945" s="3">
        <v>11</v>
      </c>
      <c r="H945" s="3">
        <v>0.66</v>
      </c>
    </row>
    <row r="946" spans="1:8" x14ac:dyDescent="0.2">
      <c r="A946" s="3">
        <v>943</v>
      </c>
      <c r="B946" s="3">
        <v>348159</v>
      </c>
      <c r="C946" s="3" t="s">
        <v>784</v>
      </c>
      <c r="D946" s="3" t="s">
        <v>74</v>
      </c>
      <c r="E946" s="30" t="s">
        <v>61</v>
      </c>
      <c r="F946" s="3">
        <v>348159</v>
      </c>
      <c r="G946" s="3">
        <v>23</v>
      </c>
      <c r="H946" s="3">
        <v>0.45</v>
      </c>
    </row>
    <row r="947" spans="1:8" x14ac:dyDescent="0.2">
      <c r="A947" s="3">
        <v>944</v>
      </c>
      <c r="B947" s="3">
        <v>348557</v>
      </c>
      <c r="C947" s="3" t="s">
        <v>776</v>
      </c>
      <c r="D947" s="3" t="s">
        <v>74</v>
      </c>
      <c r="E947" s="30" t="s">
        <v>61</v>
      </c>
      <c r="F947" s="3">
        <v>348557</v>
      </c>
      <c r="G947" s="3">
        <v>11</v>
      </c>
      <c r="H947" s="3">
        <v>0.5</v>
      </c>
    </row>
    <row r="948" spans="1:8" x14ac:dyDescent="0.2">
      <c r="A948" s="3">
        <v>945</v>
      </c>
      <c r="B948" s="3">
        <v>364405</v>
      </c>
      <c r="C948" s="3" t="s">
        <v>785</v>
      </c>
      <c r="D948" s="3" t="s">
        <v>103</v>
      </c>
      <c r="E948" s="30" t="s">
        <v>61</v>
      </c>
      <c r="F948" s="3">
        <v>364405</v>
      </c>
      <c r="G948" s="3">
        <v>8</v>
      </c>
      <c r="H948" s="3">
        <v>0.32</v>
      </c>
    </row>
    <row r="949" spans="1:8" x14ac:dyDescent="0.2">
      <c r="A949" s="3">
        <v>946</v>
      </c>
      <c r="B949" s="3">
        <v>348357</v>
      </c>
      <c r="C949" s="3" t="s">
        <v>504</v>
      </c>
      <c r="D949" s="3" t="s">
        <v>60</v>
      </c>
      <c r="E949" s="30" t="s">
        <v>61</v>
      </c>
      <c r="F949" s="3">
        <v>348357</v>
      </c>
      <c r="G949" s="3">
        <v>16</v>
      </c>
      <c r="H949" s="3">
        <v>0.1</v>
      </c>
    </row>
    <row r="950" spans="1:8" x14ac:dyDescent="0.2">
      <c r="A950" s="3">
        <v>947</v>
      </c>
      <c r="B950" s="3">
        <v>347909</v>
      </c>
      <c r="C950" s="3" t="s">
        <v>724</v>
      </c>
      <c r="D950" s="3" t="s">
        <v>80</v>
      </c>
      <c r="E950" s="30" t="s">
        <v>61</v>
      </c>
      <c r="F950" s="3">
        <v>347909</v>
      </c>
      <c r="G950" s="3">
        <v>23</v>
      </c>
      <c r="H950" s="3">
        <v>0.72</v>
      </c>
    </row>
    <row r="951" spans="1:8" x14ac:dyDescent="0.2">
      <c r="A951" s="3">
        <v>948</v>
      </c>
      <c r="B951" s="3">
        <v>367979</v>
      </c>
      <c r="C951" s="3" t="s">
        <v>786</v>
      </c>
      <c r="D951" s="3" t="s">
        <v>60</v>
      </c>
      <c r="E951" s="30" t="s">
        <v>61</v>
      </c>
      <c r="F951" s="3">
        <v>367979</v>
      </c>
      <c r="G951" s="3">
        <v>22</v>
      </c>
      <c r="H951" s="3">
        <v>0.24</v>
      </c>
    </row>
    <row r="952" spans="1:8" x14ac:dyDescent="0.2">
      <c r="A952" s="3">
        <v>949</v>
      </c>
      <c r="B952" s="3">
        <v>348615</v>
      </c>
      <c r="C952" s="3" t="s">
        <v>787</v>
      </c>
      <c r="D952" s="3" t="s">
        <v>76</v>
      </c>
      <c r="E952" s="30" t="s">
        <v>61</v>
      </c>
      <c r="F952" s="3">
        <v>348615</v>
      </c>
      <c r="G952" s="3">
        <v>15</v>
      </c>
      <c r="H952" s="3">
        <v>0.28000000000000003</v>
      </c>
    </row>
    <row r="953" spans="1:8" x14ac:dyDescent="0.2">
      <c r="A953" s="3">
        <v>950</v>
      </c>
      <c r="B953" s="3">
        <v>367798</v>
      </c>
      <c r="C953" s="3" t="s">
        <v>788</v>
      </c>
      <c r="D953" s="3" t="s">
        <v>74</v>
      </c>
      <c r="E953" s="30" t="s">
        <v>61</v>
      </c>
      <c r="F953" s="3">
        <v>367798</v>
      </c>
      <c r="G953" s="3">
        <v>16</v>
      </c>
      <c r="H953" s="3">
        <v>0.54</v>
      </c>
    </row>
    <row r="954" spans="1:8" x14ac:dyDescent="0.2">
      <c r="A954" s="3">
        <v>951</v>
      </c>
      <c r="B954" s="3">
        <v>348540</v>
      </c>
      <c r="C954" s="3" t="s">
        <v>789</v>
      </c>
      <c r="D954" s="3" t="s">
        <v>74</v>
      </c>
      <c r="E954" s="30" t="s">
        <v>61</v>
      </c>
      <c r="F954" s="3">
        <v>348540</v>
      </c>
      <c r="G954" s="3">
        <v>19</v>
      </c>
      <c r="H954" s="3">
        <v>0.35</v>
      </c>
    </row>
    <row r="955" spans="1:8" x14ac:dyDescent="0.2">
      <c r="A955" s="3">
        <v>952</v>
      </c>
      <c r="B955" s="3">
        <v>348504</v>
      </c>
      <c r="C955" s="3" t="s">
        <v>790</v>
      </c>
      <c r="D955" s="3" t="s">
        <v>103</v>
      </c>
      <c r="E955" s="30" t="s">
        <v>61</v>
      </c>
      <c r="F955" s="3">
        <v>348504</v>
      </c>
      <c r="G955" s="3">
        <v>25</v>
      </c>
      <c r="H955" s="3">
        <v>0.4</v>
      </c>
    </row>
    <row r="956" spans="1:8" x14ac:dyDescent="0.2">
      <c r="A956" s="3">
        <v>953</v>
      </c>
      <c r="B956" s="3">
        <v>367861</v>
      </c>
      <c r="C956" s="3" t="s">
        <v>791</v>
      </c>
      <c r="D956" s="3" t="s">
        <v>60</v>
      </c>
      <c r="E956" s="30" t="s">
        <v>61</v>
      </c>
      <c r="F956" s="3">
        <v>367861</v>
      </c>
      <c r="G956" s="3">
        <v>25</v>
      </c>
      <c r="H956" s="3">
        <v>0.65</v>
      </c>
    </row>
    <row r="957" spans="1:8" x14ac:dyDescent="0.2">
      <c r="A957" s="3">
        <v>954</v>
      </c>
      <c r="B957" s="3">
        <v>347925</v>
      </c>
      <c r="C957" s="3" t="s">
        <v>792</v>
      </c>
      <c r="D957" s="3" t="s">
        <v>60</v>
      </c>
      <c r="E957" s="30" t="s">
        <v>61</v>
      </c>
      <c r="F957" s="3">
        <v>347925</v>
      </c>
      <c r="G957" s="3">
        <v>16</v>
      </c>
      <c r="H957" s="3">
        <v>0.67</v>
      </c>
    </row>
    <row r="958" spans="1:8" x14ac:dyDescent="0.2">
      <c r="A958" s="3">
        <v>955</v>
      </c>
      <c r="B958" s="3">
        <v>348523</v>
      </c>
      <c r="C958" s="3" t="s">
        <v>793</v>
      </c>
      <c r="D958" s="3" t="s">
        <v>103</v>
      </c>
      <c r="E958" s="30" t="s">
        <v>61</v>
      </c>
      <c r="F958" s="3">
        <v>348523</v>
      </c>
      <c r="G958" s="3">
        <v>25</v>
      </c>
      <c r="H958" s="3">
        <v>0.84</v>
      </c>
    </row>
    <row r="959" spans="1:8" x14ac:dyDescent="0.2">
      <c r="A959" s="3">
        <v>956</v>
      </c>
      <c r="B959" s="3">
        <v>353561</v>
      </c>
      <c r="C959" s="3" t="s">
        <v>794</v>
      </c>
      <c r="D959" s="3" t="s">
        <v>80</v>
      </c>
      <c r="E959" s="30" t="s">
        <v>61</v>
      </c>
      <c r="F959" s="3">
        <v>353561</v>
      </c>
      <c r="G959" s="3">
        <v>7</v>
      </c>
      <c r="H959" s="3">
        <v>0.1</v>
      </c>
    </row>
    <row r="960" spans="1:8" x14ac:dyDescent="0.2">
      <c r="A960" s="3">
        <v>957</v>
      </c>
      <c r="B960" s="3">
        <v>347914</v>
      </c>
      <c r="C960" s="3" t="s">
        <v>795</v>
      </c>
      <c r="D960" s="3" t="s">
        <v>80</v>
      </c>
      <c r="E960" s="30" t="s">
        <v>61</v>
      </c>
      <c r="F960" s="3">
        <v>347914</v>
      </c>
      <c r="G960" s="3">
        <v>6</v>
      </c>
      <c r="H960" s="3">
        <v>0.57999999999999996</v>
      </c>
    </row>
    <row r="961" spans="1:8" x14ac:dyDescent="0.2">
      <c r="A961" s="3">
        <v>958</v>
      </c>
      <c r="B961" s="3">
        <v>348518</v>
      </c>
      <c r="C961" s="3" t="s">
        <v>796</v>
      </c>
      <c r="D961" s="3" t="s">
        <v>103</v>
      </c>
      <c r="E961" s="30" t="s">
        <v>61</v>
      </c>
      <c r="F961" s="3">
        <v>348518</v>
      </c>
      <c r="G961" s="3">
        <v>30</v>
      </c>
      <c r="H961" s="3">
        <v>0.81</v>
      </c>
    </row>
    <row r="962" spans="1:8" x14ac:dyDescent="0.2">
      <c r="A962" s="3">
        <v>959</v>
      </c>
      <c r="B962" s="3">
        <v>348160</v>
      </c>
      <c r="C962" s="3" t="s">
        <v>797</v>
      </c>
      <c r="D962" s="3" t="s">
        <v>74</v>
      </c>
      <c r="E962" s="30" t="s">
        <v>61</v>
      </c>
      <c r="F962" s="3">
        <v>348160</v>
      </c>
      <c r="G962" s="3">
        <v>19</v>
      </c>
      <c r="H962" s="3">
        <v>0.28999999999999998</v>
      </c>
    </row>
    <row r="963" spans="1:8" x14ac:dyDescent="0.2">
      <c r="A963" s="3">
        <v>960</v>
      </c>
      <c r="B963" s="3">
        <v>348306</v>
      </c>
      <c r="C963" s="3" t="s">
        <v>798</v>
      </c>
      <c r="D963" s="3" t="s">
        <v>82</v>
      </c>
      <c r="E963" s="30" t="s">
        <v>61</v>
      </c>
      <c r="F963" s="3">
        <v>348306</v>
      </c>
      <c r="G963" s="3">
        <v>7</v>
      </c>
      <c r="H963" s="3">
        <v>0.75</v>
      </c>
    </row>
    <row r="964" spans="1:8" x14ac:dyDescent="0.2">
      <c r="A964" s="3">
        <v>961</v>
      </c>
      <c r="B964" s="3">
        <v>366813</v>
      </c>
      <c r="C964" s="3" t="s">
        <v>799</v>
      </c>
      <c r="D964" s="3" t="s">
        <v>80</v>
      </c>
      <c r="E964" s="30" t="s">
        <v>61</v>
      </c>
      <c r="F964" s="3">
        <v>366813</v>
      </c>
      <c r="G964" s="3">
        <v>21</v>
      </c>
      <c r="H964" s="3">
        <v>0.88</v>
      </c>
    </row>
    <row r="965" spans="1:8" x14ac:dyDescent="0.2">
      <c r="A965" s="3">
        <v>962</v>
      </c>
      <c r="B965" s="3">
        <v>348613</v>
      </c>
      <c r="C965" s="3" t="s">
        <v>800</v>
      </c>
      <c r="D965" s="3" t="s">
        <v>76</v>
      </c>
      <c r="E965" s="30" t="s">
        <v>61</v>
      </c>
      <c r="F965" s="3">
        <v>348613</v>
      </c>
      <c r="G965" s="3">
        <v>5</v>
      </c>
      <c r="H965" s="3">
        <v>0.52</v>
      </c>
    </row>
    <row r="966" spans="1:8" x14ac:dyDescent="0.2">
      <c r="A966" s="3">
        <v>963</v>
      </c>
      <c r="B966" s="3">
        <v>348610</v>
      </c>
      <c r="C966" s="3" t="s">
        <v>801</v>
      </c>
      <c r="D966" s="3" t="s">
        <v>76</v>
      </c>
      <c r="E966" s="30" t="s">
        <v>61</v>
      </c>
      <c r="F966" s="3">
        <v>348610</v>
      </c>
      <c r="G966" s="3">
        <v>7</v>
      </c>
      <c r="H966" s="3">
        <v>0.6</v>
      </c>
    </row>
    <row r="967" spans="1:8" x14ac:dyDescent="0.2">
      <c r="A967" s="3">
        <v>964</v>
      </c>
      <c r="B967" s="3">
        <v>348612</v>
      </c>
      <c r="C967" s="3" t="s">
        <v>802</v>
      </c>
      <c r="D967" s="3" t="s">
        <v>76</v>
      </c>
      <c r="E967" s="30" t="s">
        <v>61</v>
      </c>
      <c r="F967" s="3">
        <v>348612</v>
      </c>
      <c r="G967" s="3">
        <v>24</v>
      </c>
      <c r="H967" s="3">
        <v>0.48</v>
      </c>
    </row>
    <row r="968" spans="1:8" x14ac:dyDescent="0.2">
      <c r="A968" s="3">
        <v>965</v>
      </c>
      <c r="B968" s="3">
        <v>367723</v>
      </c>
      <c r="C968" s="3" t="s">
        <v>803</v>
      </c>
      <c r="D968" s="3" t="s">
        <v>65</v>
      </c>
      <c r="E968" s="30" t="s">
        <v>61</v>
      </c>
      <c r="F968" s="3">
        <v>367723</v>
      </c>
      <c r="G968" s="3">
        <v>26</v>
      </c>
      <c r="H968" s="3">
        <v>0.87</v>
      </c>
    </row>
    <row r="969" spans="1:8" x14ac:dyDescent="0.2">
      <c r="A969" s="3">
        <v>966</v>
      </c>
      <c r="B969" s="3">
        <v>348438</v>
      </c>
      <c r="C969" s="3" t="s">
        <v>154</v>
      </c>
      <c r="D969" s="3" t="s">
        <v>60</v>
      </c>
      <c r="E969" s="30" t="s">
        <v>61</v>
      </c>
      <c r="F969" s="3">
        <v>348438</v>
      </c>
      <c r="G969" s="3">
        <v>28</v>
      </c>
      <c r="H969" s="3">
        <v>0.71</v>
      </c>
    </row>
    <row r="970" spans="1:8" x14ac:dyDescent="0.2">
      <c r="A970" s="3">
        <v>967</v>
      </c>
      <c r="B970" s="3">
        <v>367756</v>
      </c>
      <c r="C970" s="3" t="s">
        <v>804</v>
      </c>
      <c r="D970" s="3" t="s">
        <v>151</v>
      </c>
      <c r="E970" s="30" t="s">
        <v>61</v>
      </c>
      <c r="F970" s="3">
        <v>367756</v>
      </c>
      <c r="G970" s="3">
        <v>26</v>
      </c>
      <c r="H970" s="3">
        <v>0.54</v>
      </c>
    </row>
    <row r="971" spans="1:8" x14ac:dyDescent="0.2">
      <c r="A971" s="3">
        <v>968</v>
      </c>
      <c r="B971" s="3">
        <v>367774</v>
      </c>
      <c r="C971" s="3" t="s">
        <v>805</v>
      </c>
      <c r="D971" s="3" t="s">
        <v>68</v>
      </c>
      <c r="E971" s="30" t="s">
        <v>61</v>
      </c>
      <c r="F971" s="3">
        <v>367774</v>
      </c>
      <c r="G971" s="3">
        <v>19</v>
      </c>
      <c r="H971" s="3">
        <v>0.73</v>
      </c>
    </row>
    <row r="972" spans="1:8" x14ac:dyDescent="0.2">
      <c r="A972" s="3">
        <v>969</v>
      </c>
      <c r="B972" s="3">
        <v>367951</v>
      </c>
      <c r="C972" s="3" t="s">
        <v>806</v>
      </c>
      <c r="D972" s="3" t="s">
        <v>103</v>
      </c>
      <c r="E972" s="30" t="s">
        <v>61</v>
      </c>
      <c r="F972" s="3">
        <v>367951</v>
      </c>
      <c r="G972" s="3">
        <v>17</v>
      </c>
      <c r="H972" s="3">
        <v>0.89</v>
      </c>
    </row>
    <row r="973" spans="1:8" x14ac:dyDescent="0.2">
      <c r="A973" s="3">
        <v>970</v>
      </c>
      <c r="B973" s="3">
        <v>367826</v>
      </c>
      <c r="C973" s="3" t="s">
        <v>807</v>
      </c>
      <c r="D973" s="3" t="s">
        <v>60</v>
      </c>
      <c r="E973" s="30" t="s">
        <v>61</v>
      </c>
      <c r="F973" s="3">
        <v>367826</v>
      </c>
      <c r="G973" s="3">
        <v>23</v>
      </c>
      <c r="H973" s="3">
        <v>0.41</v>
      </c>
    </row>
    <row r="974" spans="1:8" x14ac:dyDescent="0.2">
      <c r="A974" s="3">
        <v>971</v>
      </c>
      <c r="B974" s="3">
        <v>367772</v>
      </c>
      <c r="C974" s="3" t="s">
        <v>375</v>
      </c>
      <c r="D974" s="3" t="s">
        <v>68</v>
      </c>
      <c r="E974" s="30" t="s">
        <v>61</v>
      </c>
      <c r="F974" s="3">
        <v>367772</v>
      </c>
      <c r="G974" s="3">
        <v>21</v>
      </c>
      <c r="H974" s="3">
        <v>0.32</v>
      </c>
    </row>
    <row r="975" spans="1:8" x14ac:dyDescent="0.2">
      <c r="A975" s="3">
        <v>972</v>
      </c>
      <c r="B975" s="3">
        <v>369610</v>
      </c>
      <c r="C975" s="3" t="s">
        <v>715</v>
      </c>
      <c r="D975" s="3" t="s">
        <v>72</v>
      </c>
      <c r="E975" s="30" t="s">
        <v>61</v>
      </c>
      <c r="F975" s="3">
        <v>369610</v>
      </c>
      <c r="G975" s="3">
        <v>20</v>
      </c>
      <c r="H975" s="3">
        <v>0.26</v>
      </c>
    </row>
    <row r="976" spans="1:8" x14ac:dyDescent="0.2">
      <c r="A976" s="3">
        <v>973</v>
      </c>
      <c r="B976" s="3">
        <v>367834</v>
      </c>
      <c r="C976" s="3" t="s">
        <v>808</v>
      </c>
      <c r="D976" s="3" t="s">
        <v>60</v>
      </c>
      <c r="E976" s="30" t="s">
        <v>61</v>
      </c>
      <c r="F976" s="3">
        <v>367834</v>
      </c>
      <c r="G976" s="3">
        <v>15</v>
      </c>
      <c r="H976" s="3">
        <v>0.76</v>
      </c>
    </row>
    <row r="977" spans="1:8" x14ac:dyDescent="0.2">
      <c r="A977" s="3">
        <v>974</v>
      </c>
      <c r="B977" s="3">
        <v>367835</v>
      </c>
      <c r="C977" s="3" t="s">
        <v>809</v>
      </c>
      <c r="D977" s="3" t="s">
        <v>60</v>
      </c>
      <c r="E977" s="30" t="s">
        <v>61</v>
      </c>
      <c r="F977" s="3">
        <v>367835</v>
      </c>
      <c r="G977" s="3">
        <v>25</v>
      </c>
      <c r="H977" s="3">
        <v>0.76</v>
      </c>
    </row>
    <row r="978" spans="1:8" x14ac:dyDescent="0.2">
      <c r="A978" s="3">
        <v>975</v>
      </c>
      <c r="B978" s="3">
        <v>367827</v>
      </c>
      <c r="C978" s="3" t="s">
        <v>810</v>
      </c>
      <c r="D978" s="3" t="s">
        <v>60</v>
      </c>
      <c r="E978" s="30" t="s">
        <v>61</v>
      </c>
      <c r="F978" s="3">
        <v>367827</v>
      </c>
      <c r="G978" s="3">
        <v>22</v>
      </c>
      <c r="H978" s="3">
        <v>0.48</v>
      </c>
    </row>
    <row r="979" spans="1:8" x14ac:dyDescent="0.2">
      <c r="A979" s="3">
        <v>976</v>
      </c>
      <c r="B979" s="3">
        <v>348276</v>
      </c>
      <c r="C979" s="3" t="s">
        <v>811</v>
      </c>
      <c r="D979" s="3" t="s">
        <v>60</v>
      </c>
      <c r="E979" s="30" t="s">
        <v>61</v>
      </c>
      <c r="F979" s="3">
        <v>348276</v>
      </c>
      <c r="G979" s="3">
        <v>24</v>
      </c>
      <c r="H979" s="3">
        <v>0.12</v>
      </c>
    </row>
    <row r="980" spans="1:8" x14ac:dyDescent="0.2">
      <c r="A980" s="3">
        <v>977</v>
      </c>
      <c r="B980" s="3">
        <v>368017</v>
      </c>
      <c r="C980" s="3" t="s">
        <v>812</v>
      </c>
      <c r="D980" s="3" t="s">
        <v>68</v>
      </c>
      <c r="E980" s="30" t="s">
        <v>61</v>
      </c>
      <c r="F980" s="3">
        <v>368017</v>
      </c>
      <c r="G980" s="3">
        <v>27</v>
      </c>
      <c r="H980" s="3">
        <v>0.66</v>
      </c>
    </row>
    <row r="981" spans="1:8" x14ac:dyDescent="0.2">
      <c r="A981" s="3">
        <v>978</v>
      </c>
      <c r="B981" s="3">
        <v>367707</v>
      </c>
      <c r="C981" s="3" t="s">
        <v>222</v>
      </c>
      <c r="D981" s="3" t="s">
        <v>68</v>
      </c>
      <c r="E981" s="30" t="s">
        <v>61</v>
      </c>
      <c r="F981" s="3">
        <v>367707</v>
      </c>
      <c r="G981" s="3">
        <v>7</v>
      </c>
      <c r="H981" s="3">
        <v>0.33</v>
      </c>
    </row>
    <row r="982" spans="1:8" x14ac:dyDescent="0.2">
      <c r="A982" s="3">
        <v>979</v>
      </c>
      <c r="B982" s="3">
        <v>367769</v>
      </c>
      <c r="C982" s="3" t="s">
        <v>813</v>
      </c>
      <c r="D982" s="3" t="s">
        <v>65</v>
      </c>
      <c r="E982" s="30" t="s">
        <v>61</v>
      </c>
      <c r="F982" s="3">
        <v>367769</v>
      </c>
      <c r="G982" s="3">
        <v>6</v>
      </c>
      <c r="H982" s="3">
        <v>0.36</v>
      </c>
    </row>
    <row r="983" spans="1:8" x14ac:dyDescent="0.2">
      <c r="A983" s="3">
        <v>980</v>
      </c>
      <c r="B983" s="3">
        <v>367713</v>
      </c>
      <c r="C983" s="3" t="s">
        <v>814</v>
      </c>
      <c r="D983" s="3" t="s">
        <v>68</v>
      </c>
      <c r="E983" s="30" t="s">
        <v>61</v>
      </c>
      <c r="F983" s="3">
        <v>367713</v>
      </c>
      <c r="G983" s="3">
        <v>6</v>
      </c>
      <c r="H983" s="3">
        <v>0.77</v>
      </c>
    </row>
    <row r="984" spans="1:8" x14ac:dyDescent="0.2">
      <c r="A984" s="3">
        <v>981</v>
      </c>
      <c r="B984" s="3">
        <v>362729</v>
      </c>
      <c r="C984" s="3" t="s">
        <v>815</v>
      </c>
      <c r="D984" s="3" t="s">
        <v>60</v>
      </c>
      <c r="E984" s="30" t="s">
        <v>61</v>
      </c>
      <c r="F984" s="3">
        <v>362729</v>
      </c>
      <c r="G984" s="3">
        <v>6</v>
      </c>
      <c r="H984" s="3">
        <v>0.38</v>
      </c>
    </row>
    <row r="985" spans="1:8" x14ac:dyDescent="0.2">
      <c r="A985" s="3">
        <v>982</v>
      </c>
      <c r="B985" s="3">
        <v>364398</v>
      </c>
      <c r="C985" s="3" t="s">
        <v>816</v>
      </c>
      <c r="D985" s="3" t="s">
        <v>60</v>
      </c>
      <c r="E985" s="30" t="s">
        <v>61</v>
      </c>
      <c r="F985" s="3">
        <v>364398</v>
      </c>
      <c r="G985" s="3">
        <v>24</v>
      </c>
      <c r="H985" s="3">
        <v>0.36</v>
      </c>
    </row>
    <row r="986" spans="1:8" x14ac:dyDescent="0.2">
      <c r="A986" s="3">
        <v>983</v>
      </c>
      <c r="B986" s="3">
        <v>362733</v>
      </c>
      <c r="C986" s="3" t="s">
        <v>817</v>
      </c>
      <c r="D986" s="3" t="s">
        <v>60</v>
      </c>
      <c r="E986" s="30" t="s">
        <v>61</v>
      </c>
      <c r="F986" s="3">
        <v>362733</v>
      </c>
      <c r="G986" s="3">
        <v>13</v>
      </c>
      <c r="H986" s="3">
        <v>0.48</v>
      </c>
    </row>
    <row r="987" spans="1:8" x14ac:dyDescent="0.2">
      <c r="A987" s="3">
        <v>984</v>
      </c>
      <c r="B987" s="3">
        <v>366801</v>
      </c>
      <c r="C987" s="3" t="s">
        <v>215</v>
      </c>
      <c r="D987" s="3" t="s">
        <v>76</v>
      </c>
      <c r="E987" s="30" t="s">
        <v>61</v>
      </c>
      <c r="F987" s="3">
        <v>366801</v>
      </c>
      <c r="G987" s="3">
        <v>5</v>
      </c>
      <c r="H987" s="3">
        <v>0.84</v>
      </c>
    </row>
    <row r="988" spans="1:8" x14ac:dyDescent="0.2">
      <c r="A988" s="3">
        <v>985</v>
      </c>
      <c r="B988" s="3">
        <v>348501</v>
      </c>
      <c r="C988" s="3" t="s">
        <v>818</v>
      </c>
      <c r="D988" s="3" t="s">
        <v>103</v>
      </c>
      <c r="E988" s="30" t="s">
        <v>61</v>
      </c>
      <c r="F988" s="3">
        <v>348501</v>
      </c>
      <c r="G988" s="3">
        <v>8</v>
      </c>
      <c r="H988" s="3">
        <v>0.49</v>
      </c>
    </row>
    <row r="989" spans="1:8" x14ac:dyDescent="0.2">
      <c r="A989" s="3">
        <v>986</v>
      </c>
      <c r="B989" s="3">
        <v>364163</v>
      </c>
      <c r="C989" s="3" t="s">
        <v>181</v>
      </c>
      <c r="D989" s="3" t="s">
        <v>82</v>
      </c>
      <c r="E989" s="30" t="s">
        <v>61</v>
      </c>
      <c r="F989" s="3">
        <v>364163</v>
      </c>
      <c r="G989" s="3">
        <v>27</v>
      </c>
      <c r="H989" s="3">
        <v>0.63</v>
      </c>
    </row>
    <row r="990" spans="1:8" x14ac:dyDescent="0.2">
      <c r="A990" s="3">
        <v>987</v>
      </c>
      <c r="B990" s="3">
        <v>362728</v>
      </c>
      <c r="C990" s="3" t="s">
        <v>812</v>
      </c>
      <c r="D990" s="3" t="s">
        <v>68</v>
      </c>
      <c r="E990" s="30" t="s">
        <v>61</v>
      </c>
      <c r="F990" s="3">
        <v>362728</v>
      </c>
      <c r="G990" s="3">
        <v>23</v>
      </c>
      <c r="H990" s="3">
        <v>0.26</v>
      </c>
    </row>
    <row r="991" spans="1:8" x14ac:dyDescent="0.2">
      <c r="A991" s="3">
        <v>988</v>
      </c>
      <c r="B991" s="3">
        <v>366681</v>
      </c>
      <c r="C991" s="3" t="s">
        <v>819</v>
      </c>
      <c r="D991" s="3" t="s">
        <v>65</v>
      </c>
      <c r="E991" s="30" t="s">
        <v>61</v>
      </c>
      <c r="F991" s="3">
        <v>366681</v>
      </c>
      <c r="G991" s="3">
        <v>28</v>
      </c>
      <c r="H991" s="3">
        <v>0.64</v>
      </c>
    </row>
    <row r="992" spans="1:8" x14ac:dyDescent="0.2">
      <c r="A992" s="3">
        <v>989</v>
      </c>
      <c r="B992" s="3">
        <v>366687</v>
      </c>
      <c r="C992" s="3" t="s">
        <v>820</v>
      </c>
      <c r="D992" s="3" t="s">
        <v>151</v>
      </c>
      <c r="E992" s="30" t="s">
        <v>61</v>
      </c>
      <c r="F992" s="3">
        <v>366687</v>
      </c>
      <c r="G992" s="3">
        <v>11</v>
      </c>
      <c r="H992" s="3">
        <v>0.74</v>
      </c>
    </row>
    <row r="993" spans="1:8" x14ac:dyDescent="0.2">
      <c r="A993" s="3">
        <v>990</v>
      </c>
      <c r="B993" s="3">
        <v>367848</v>
      </c>
      <c r="C993" s="3" t="s">
        <v>821</v>
      </c>
      <c r="D993" s="3" t="s">
        <v>60</v>
      </c>
      <c r="E993" s="30" t="s">
        <v>61</v>
      </c>
      <c r="F993" s="3">
        <v>367848</v>
      </c>
      <c r="G993" s="3">
        <v>10</v>
      </c>
      <c r="H993" s="3">
        <v>0.84</v>
      </c>
    </row>
    <row r="994" spans="1:8" x14ac:dyDescent="0.2">
      <c r="A994" s="3">
        <v>991</v>
      </c>
      <c r="B994" s="3">
        <v>367902</v>
      </c>
      <c r="C994" s="3" t="s">
        <v>822</v>
      </c>
      <c r="D994" s="3" t="s">
        <v>74</v>
      </c>
      <c r="E994" s="30" t="s">
        <v>61</v>
      </c>
      <c r="F994" s="3">
        <v>367902</v>
      </c>
      <c r="G994" s="3">
        <v>9</v>
      </c>
      <c r="H994" s="3">
        <v>0.11</v>
      </c>
    </row>
    <row r="995" spans="1:8" x14ac:dyDescent="0.2">
      <c r="A995" s="3">
        <v>992</v>
      </c>
      <c r="B995" s="3">
        <v>367927</v>
      </c>
      <c r="C995" s="3" t="s">
        <v>404</v>
      </c>
      <c r="D995" s="3" t="s">
        <v>103</v>
      </c>
      <c r="E995" s="30" t="s">
        <v>61</v>
      </c>
      <c r="F995" s="3">
        <v>367927</v>
      </c>
      <c r="G995" s="3">
        <v>8</v>
      </c>
      <c r="H995" s="3">
        <v>0.54</v>
      </c>
    </row>
    <row r="996" spans="1:8" x14ac:dyDescent="0.2">
      <c r="A996" s="3">
        <v>993</v>
      </c>
      <c r="B996" s="3">
        <v>367932</v>
      </c>
      <c r="C996" s="3" t="s">
        <v>823</v>
      </c>
      <c r="D996" s="3" t="s">
        <v>103</v>
      </c>
      <c r="E996" s="30" t="s">
        <v>61</v>
      </c>
      <c r="F996" s="3">
        <v>367932</v>
      </c>
      <c r="G996" s="3">
        <v>5</v>
      </c>
      <c r="H996" s="3">
        <v>0.33</v>
      </c>
    </row>
    <row r="997" spans="1:8" x14ac:dyDescent="0.2">
      <c r="A997" s="3">
        <v>994</v>
      </c>
      <c r="B997" s="3">
        <v>367779</v>
      </c>
      <c r="C997" s="3" t="s">
        <v>95</v>
      </c>
      <c r="D997" s="3" t="s">
        <v>68</v>
      </c>
      <c r="E997" s="30" t="s">
        <v>61</v>
      </c>
      <c r="F997" s="3">
        <v>367779</v>
      </c>
      <c r="G997" s="3">
        <v>7</v>
      </c>
      <c r="H997" s="3">
        <v>0.81</v>
      </c>
    </row>
    <row r="998" spans="1:8" x14ac:dyDescent="0.2">
      <c r="A998" s="3">
        <v>995</v>
      </c>
      <c r="B998" s="3">
        <v>367729</v>
      </c>
      <c r="C998" s="3" t="s">
        <v>824</v>
      </c>
      <c r="D998" s="3" t="s">
        <v>74</v>
      </c>
      <c r="E998" s="30" t="s">
        <v>61</v>
      </c>
      <c r="F998" s="3">
        <v>367729</v>
      </c>
      <c r="G998" s="3">
        <v>6</v>
      </c>
      <c r="H998" s="3">
        <v>0.59</v>
      </c>
    </row>
    <row r="999" spans="1:8" x14ac:dyDescent="0.2">
      <c r="A999" s="3">
        <v>996</v>
      </c>
      <c r="B999" s="3">
        <v>362589</v>
      </c>
      <c r="C999" s="3" t="s">
        <v>825</v>
      </c>
      <c r="D999" s="3" t="s">
        <v>68</v>
      </c>
      <c r="E999" s="30" t="s">
        <v>61</v>
      </c>
      <c r="F999" s="3">
        <v>362589</v>
      </c>
      <c r="G999" s="3">
        <v>28</v>
      </c>
      <c r="H999" s="3">
        <v>0.62</v>
      </c>
    </row>
    <row r="1000" spans="1:8" x14ac:dyDescent="0.2">
      <c r="A1000" s="3">
        <v>997</v>
      </c>
      <c r="B1000" s="3">
        <v>348544</v>
      </c>
      <c r="C1000" s="3" t="s">
        <v>826</v>
      </c>
      <c r="D1000" s="3" t="s">
        <v>74</v>
      </c>
      <c r="E1000" s="30" t="s">
        <v>61</v>
      </c>
      <c r="F1000" s="3">
        <v>348544</v>
      </c>
      <c r="G1000" s="3">
        <v>7</v>
      </c>
      <c r="H1000" s="3">
        <v>0.6</v>
      </c>
    </row>
    <row r="1001" spans="1:8" x14ac:dyDescent="0.2">
      <c r="A1001" s="3">
        <v>998</v>
      </c>
      <c r="B1001" s="3">
        <v>348495</v>
      </c>
      <c r="C1001" s="3" t="s">
        <v>651</v>
      </c>
      <c r="D1001" s="3" t="s">
        <v>103</v>
      </c>
      <c r="E1001" s="30" t="s">
        <v>61</v>
      </c>
      <c r="F1001" s="3">
        <v>348495</v>
      </c>
      <c r="G1001" s="3">
        <v>28</v>
      </c>
      <c r="H1001" s="3">
        <v>0.85</v>
      </c>
    </row>
    <row r="1002" spans="1:8" x14ac:dyDescent="0.2">
      <c r="A1002" s="3">
        <v>999</v>
      </c>
      <c r="B1002" s="3">
        <v>366754</v>
      </c>
      <c r="C1002" s="3" t="s">
        <v>827</v>
      </c>
      <c r="D1002" s="3" t="s">
        <v>103</v>
      </c>
      <c r="E1002" s="30" t="s">
        <v>61</v>
      </c>
      <c r="F1002" s="3">
        <v>366754</v>
      </c>
      <c r="G1002" s="3">
        <v>28</v>
      </c>
      <c r="H1002" s="3">
        <v>0.47</v>
      </c>
    </row>
    <row r="1003" spans="1:8" x14ac:dyDescent="0.2">
      <c r="A1003" s="3">
        <v>1000</v>
      </c>
      <c r="B1003" s="3">
        <v>367834</v>
      </c>
      <c r="C1003" s="3" t="s">
        <v>828</v>
      </c>
      <c r="D1003" s="3" t="s">
        <v>60</v>
      </c>
      <c r="E1003" s="30" t="s">
        <v>61</v>
      </c>
      <c r="F1003" s="3">
        <v>367834</v>
      </c>
      <c r="G1003" s="3">
        <v>7</v>
      </c>
      <c r="H1003" s="3">
        <v>0.65</v>
      </c>
    </row>
    <row r="1004" spans="1:8" x14ac:dyDescent="0.2">
      <c r="A1004" s="3">
        <v>1001</v>
      </c>
      <c r="B1004" s="3">
        <v>367835</v>
      </c>
      <c r="C1004" s="3" t="s">
        <v>829</v>
      </c>
      <c r="D1004" s="3" t="s">
        <v>60</v>
      </c>
      <c r="E1004" s="30" t="s">
        <v>61</v>
      </c>
      <c r="F1004" s="3">
        <v>367835</v>
      </c>
      <c r="G1004" s="3">
        <v>10</v>
      </c>
      <c r="H1004" s="3">
        <v>0.54</v>
      </c>
    </row>
    <row r="1005" spans="1:8" x14ac:dyDescent="0.2">
      <c r="A1005" s="3">
        <v>1002</v>
      </c>
      <c r="B1005" s="3">
        <v>348377</v>
      </c>
      <c r="C1005" s="3" t="s">
        <v>830</v>
      </c>
      <c r="D1005" s="3" t="s">
        <v>60</v>
      </c>
      <c r="E1005" s="30" t="s">
        <v>61</v>
      </c>
      <c r="F1005" s="3">
        <v>348377</v>
      </c>
      <c r="G1005" s="3">
        <v>14</v>
      </c>
      <c r="H1005" s="3">
        <v>0.74</v>
      </c>
    </row>
    <row r="1006" spans="1:8" x14ac:dyDescent="0.2">
      <c r="A1006" s="3">
        <v>1003</v>
      </c>
      <c r="B1006" s="3">
        <v>364398</v>
      </c>
      <c r="C1006" s="3" t="s">
        <v>782</v>
      </c>
      <c r="D1006" s="3" t="s">
        <v>60</v>
      </c>
      <c r="E1006" s="30" t="s">
        <v>61</v>
      </c>
      <c r="F1006" s="3">
        <v>364398</v>
      </c>
      <c r="G1006" s="3">
        <v>21</v>
      </c>
      <c r="H1006" s="3">
        <v>0.5</v>
      </c>
    </row>
    <row r="1007" spans="1:8" x14ac:dyDescent="0.2">
      <c r="A1007" s="3">
        <v>1004</v>
      </c>
      <c r="B1007" s="3">
        <v>366643</v>
      </c>
      <c r="C1007" s="3" t="s">
        <v>831</v>
      </c>
      <c r="D1007" s="3" t="s">
        <v>60</v>
      </c>
      <c r="E1007" s="30" t="s">
        <v>61</v>
      </c>
      <c r="F1007" s="3">
        <v>366643</v>
      </c>
      <c r="G1007" s="3">
        <v>30</v>
      </c>
      <c r="H1007" s="3">
        <v>0.69</v>
      </c>
    </row>
    <row r="1008" spans="1:8" x14ac:dyDescent="0.2">
      <c r="A1008" s="3">
        <v>1005</v>
      </c>
      <c r="B1008" s="3">
        <v>366806</v>
      </c>
      <c r="C1008" s="3" t="s">
        <v>141</v>
      </c>
      <c r="D1008" s="3" t="s">
        <v>89</v>
      </c>
      <c r="E1008" s="30" t="s">
        <v>61</v>
      </c>
      <c r="F1008" s="3">
        <v>366806</v>
      </c>
      <c r="G1008" s="3">
        <v>8</v>
      </c>
      <c r="H1008" s="3">
        <v>0.68</v>
      </c>
    </row>
    <row r="1009" spans="1:8" x14ac:dyDescent="0.2">
      <c r="A1009" s="3">
        <v>1006</v>
      </c>
      <c r="B1009" s="3">
        <v>366777</v>
      </c>
      <c r="C1009" s="3" t="s">
        <v>832</v>
      </c>
      <c r="D1009" s="3" t="s">
        <v>151</v>
      </c>
      <c r="E1009" s="30" t="s">
        <v>61</v>
      </c>
      <c r="F1009" s="3">
        <v>366777</v>
      </c>
      <c r="G1009" s="3">
        <v>6</v>
      </c>
      <c r="H1009" s="3">
        <v>0.23</v>
      </c>
    </row>
    <row r="1010" spans="1:8" x14ac:dyDescent="0.2">
      <c r="A1010" s="3">
        <v>1007</v>
      </c>
      <c r="B1010" s="3">
        <v>367840</v>
      </c>
      <c r="C1010" s="3" t="s">
        <v>833</v>
      </c>
      <c r="D1010" s="3" t="s">
        <v>60</v>
      </c>
      <c r="E1010" s="30" t="s">
        <v>61</v>
      </c>
      <c r="F1010" s="3">
        <v>367840</v>
      </c>
      <c r="G1010" s="3">
        <v>19</v>
      </c>
      <c r="H1010" s="3">
        <v>0.25</v>
      </c>
    </row>
    <row r="1011" spans="1:8" x14ac:dyDescent="0.2">
      <c r="A1011" s="3">
        <v>1008</v>
      </c>
      <c r="B1011" s="3">
        <v>362577</v>
      </c>
      <c r="C1011" s="3" t="s">
        <v>834</v>
      </c>
      <c r="D1011" s="3" t="s">
        <v>80</v>
      </c>
      <c r="E1011" s="30" t="s">
        <v>61</v>
      </c>
      <c r="F1011" s="3">
        <v>362577</v>
      </c>
      <c r="G1011" s="3">
        <v>28</v>
      </c>
      <c r="H1011" s="3">
        <v>0.28999999999999998</v>
      </c>
    </row>
    <row r="1012" spans="1:8" x14ac:dyDescent="0.2">
      <c r="A1012" s="3">
        <v>1009</v>
      </c>
      <c r="B1012" s="3">
        <v>348869</v>
      </c>
      <c r="C1012" s="3" t="s">
        <v>835</v>
      </c>
      <c r="D1012" s="3" t="s">
        <v>60</v>
      </c>
      <c r="E1012" s="30" t="s">
        <v>61</v>
      </c>
      <c r="F1012" s="3">
        <v>348869</v>
      </c>
      <c r="G1012" s="3">
        <v>22</v>
      </c>
      <c r="H1012" s="3">
        <v>0.54</v>
      </c>
    </row>
    <row r="1013" spans="1:8" x14ac:dyDescent="0.2">
      <c r="A1013" s="3">
        <v>1010</v>
      </c>
      <c r="B1013" s="3">
        <v>348386</v>
      </c>
      <c r="C1013" s="3" t="s">
        <v>836</v>
      </c>
      <c r="D1013" s="3" t="s">
        <v>60</v>
      </c>
      <c r="E1013" s="30" t="s">
        <v>61</v>
      </c>
      <c r="F1013" s="3">
        <v>348386</v>
      </c>
      <c r="G1013" s="3">
        <v>24</v>
      </c>
      <c r="H1013" s="3">
        <v>0.39</v>
      </c>
    </row>
    <row r="1014" spans="1:8" x14ac:dyDescent="0.2">
      <c r="A1014" s="3">
        <v>1011</v>
      </c>
      <c r="B1014" s="3">
        <v>366818</v>
      </c>
      <c r="C1014" s="3" t="s">
        <v>837</v>
      </c>
      <c r="D1014" s="3" t="s">
        <v>63</v>
      </c>
      <c r="E1014" s="30" t="s">
        <v>61</v>
      </c>
      <c r="F1014" s="3">
        <v>366818</v>
      </c>
      <c r="G1014" s="3">
        <v>18</v>
      </c>
      <c r="H1014" s="3">
        <v>0.72</v>
      </c>
    </row>
    <row r="1015" spans="1:8" x14ac:dyDescent="0.2">
      <c r="A1015" s="3">
        <v>1012</v>
      </c>
      <c r="B1015" s="3">
        <v>348541</v>
      </c>
      <c r="C1015" s="3" t="s">
        <v>838</v>
      </c>
      <c r="D1015" s="3" t="s">
        <v>74</v>
      </c>
      <c r="E1015" s="30" t="s">
        <v>61</v>
      </c>
      <c r="F1015" s="3">
        <v>348541</v>
      </c>
      <c r="G1015" s="3">
        <v>19</v>
      </c>
      <c r="H1015" s="3">
        <v>0.28999999999999998</v>
      </c>
    </row>
    <row r="1016" spans="1:8" x14ac:dyDescent="0.2">
      <c r="A1016" s="3">
        <v>1013</v>
      </c>
      <c r="B1016" s="3">
        <v>367756</v>
      </c>
      <c r="C1016" s="3" t="s">
        <v>839</v>
      </c>
      <c r="D1016" s="3" t="s">
        <v>151</v>
      </c>
      <c r="E1016" s="30" t="s">
        <v>61</v>
      </c>
      <c r="F1016" s="3">
        <v>367756</v>
      </c>
      <c r="G1016" s="3">
        <v>19</v>
      </c>
      <c r="H1016" s="3">
        <v>0.64</v>
      </c>
    </row>
    <row r="1017" spans="1:8" x14ac:dyDescent="0.2">
      <c r="A1017" s="3">
        <v>1014</v>
      </c>
      <c r="B1017" s="3">
        <v>367720</v>
      </c>
      <c r="C1017" s="3" t="s">
        <v>840</v>
      </c>
      <c r="D1017" s="3" t="s">
        <v>70</v>
      </c>
      <c r="E1017" s="30" t="s">
        <v>61</v>
      </c>
      <c r="F1017" s="3">
        <v>367720</v>
      </c>
      <c r="G1017" s="3">
        <v>14</v>
      </c>
      <c r="H1017" s="3">
        <v>0.23</v>
      </c>
    </row>
    <row r="1018" spans="1:8" x14ac:dyDescent="0.2">
      <c r="A1018" s="3">
        <v>1015</v>
      </c>
      <c r="B1018" s="3">
        <v>367671</v>
      </c>
      <c r="C1018" s="3" t="s">
        <v>191</v>
      </c>
      <c r="D1018" s="3" t="s">
        <v>89</v>
      </c>
      <c r="E1018" s="30" t="s">
        <v>61</v>
      </c>
      <c r="F1018" s="3">
        <v>367671</v>
      </c>
      <c r="G1018" s="3">
        <v>16</v>
      </c>
      <c r="H1018" s="3">
        <v>0.36</v>
      </c>
    </row>
    <row r="1019" spans="1:8" x14ac:dyDescent="0.2">
      <c r="A1019" s="3">
        <v>1016</v>
      </c>
      <c r="B1019" s="3">
        <v>364279</v>
      </c>
      <c r="C1019" s="3" t="s">
        <v>841</v>
      </c>
      <c r="D1019" s="3" t="s">
        <v>70</v>
      </c>
      <c r="E1019" s="30" t="s">
        <v>61</v>
      </c>
      <c r="F1019" s="3">
        <v>364279</v>
      </c>
      <c r="G1019" s="3">
        <v>24</v>
      </c>
      <c r="H1019" s="3">
        <v>0.41</v>
      </c>
    </row>
    <row r="1020" spans="1:8" x14ac:dyDescent="0.2">
      <c r="A1020" s="3">
        <v>1017</v>
      </c>
      <c r="B1020" s="3">
        <v>364245</v>
      </c>
      <c r="C1020" s="3" t="s">
        <v>842</v>
      </c>
      <c r="D1020" s="3" t="s">
        <v>70</v>
      </c>
      <c r="E1020" s="30" t="s">
        <v>61</v>
      </c>
      <c r="F1020" s="3">
        <v>364245</v>
      </c>
      <c r="G1020" s="3">
        <v>16</v>
      </c>
      <c r="H1020" s="3">
        <v>0.78</v>
      </c>
    </row>
    <row r="1021" spans="1:8" x14ac:dyDescent="0.2">
      <c r="A1021" s="3">
        <v>1018</v>
      </c>
      <c r="B1021" s="3">
        <v>347712</v>
      </c>
      <c r="C1021" s="3" t="s">
        <v>843</v>
      </c>
      <c r="D1021" s="3" t="s">
        <v>70</v>
      </c>
      <c r="E1021" s="30" t="s">
        <v>61</v>
      </c>
      <c r="F1021" s="3">
        <v>347712</v>
      </c>
      <c r="G1021" s="3">
        <v>19</v>
      </c>
      <c r="H1021" s="3">
        <v>0.46</v>
      </c>
    </row>
    <row r="1022" spans="1:8" x14ac:dyDescent="0.2">
      <c r="A1022" s="3">
        <v>1019</v>
      </c>
      <c r="B1022" s="3">
        <v>348494</v>
      </c>
      <c r="C1022" s="3" t="s">
        <v>651</v>
      </c>
      <c r="D1022" s="3" t="s">
        <v>103</v>
      </c>
      <c r="E1022" s="30" t="s">
        <v>61</v>
      </c>
      <c r="F1022" s="3">
        <v>348494</v>
      </c>
      <c r="G1022" s="3">
        <v>16</v>
      </c>
      <c r="H1022" s="3">
        <v>0.85</v>
      </c>
    </row>
    <row r="1023" spans="1:8" x14ac:dyDescent="0.2">
      <c r="A1023" s="3">
        <v>1020</v>
      </c>
      <c r="B1023" s="3">
        <v>348460</v>
      </c>
      <c r="C1023" s="3" t="s">
        <v>844</v>
      </c>
      <c r="D1023" s="3" t="s">
        <v>74</v>
      </c>
      <c r="E1023" s="30" t="s">
        <v>61</v>
      </c>
      <c r="F1023" s="3">
        <v>348460</v>
      </c>
      <c r="G1023" s="3">
        <v>12</v>
      </c>
      <c r="H1023" s="3">
        <v>0.68</v>
      </c>
    </row>
    <row r="1024" spans="1:8" x14ac:dyDescent="0.2">
      <c r="A1024" s="3">
        <v>1021</v>
      </c>
      <c r="B1024" s="3">
        <v>366669</v>
      </c>
      <c r="C1024" s="3" t="s">
        <v>845</v>
      </c>
      <c r="D1024" s="3" t="s">
        <v>60</v>
      </c>
      <c r="E1024" s="30" t="s">
        <v>61</v>
      </c>
      <c r="F1024" s="3">
        <v>366669</v>
      </c>
      <c r="G1024" s="3">
        <v>18</v>
      </c>
      <c r="H1024" s="3">
        <v>0.85</v>
      </c>
    </row>
    <row r="1025" spans="1:8" x14ac:dyDescent="0.2">
      <c r="A1025" s="3">
        <v>1022</v>
      </c>
      <c r="B1025" s="3">
        <v>367694</v>
      </c>
      <c r="C1025" s="3" t="s">
        <v>846</v>
      </c>
      <c r="D1025" s="3" t="s">
        <v>65</v>
      </c>
      <c r="E1025" s="30" t="s">
        <v>61</v>
      </c>
      <c r="F1025" s="3">
        <v>367694</v>
      </c>
      <c r="G1025" s="3">
        <v>15</v>
      </c>
      <c r="H1025" s="3">
        <v>0.4</v>
      </c>
    </row>
    <row r="1026" spans="1:8" x14ac:dyDescent="0.2">
      <c r="A1026" s="3">
        <v>1023</v>
      </c>
      <c r="B1026" s="3">
        <v>366640</v>
      </c>
      <c r="C1026" s="3" t="s">
        <v>847</v>
      </c>
      <c r="D1026" s="3" t="s">
        <v>74</v>
      </c>
      <c r="E1026" s="30" t="s">
        <v>61</v>
      </c>
      <c r="F1026" s="3">
        <v>366640</v>
      </c>
      <c r="G1026" s="3">
        <v>6</v>
      </c>
      <c r="H1026" s="3">
        <v>0.41</v>
      </c>
    </row>
    <row r="1027" spans="1:8" x14ac:dyDescent="0.2">
      <c r="A1027" s="3">
        <v>1024</v>
      </c>
      <c r="B1027" s="3">
        <v>366674</v>
      </c>
      <c r="C1027" s="3" t="s">
        <v>848</v>
      </c>
      <c r="D1027" s="3" t="s">
        <v>60</v>
      </c>
      <c r="E1027" s="30" t="s">
        <v>61</v>
      </c>
      <c r="F1027" s="3">
        <v>366674</v>
      </c>
      <c r="G1027" s="3">
        <v>8</v>
      </c>
      <c r="H1027" s="3">
        <v>0.74</v>
      </c>
    </row>
    <row r="1028" spans="1:8" x14ac:dyDescent="0.2">
      <c r="A1028" s="3">
        <v>1025</v>
      </c>
      <c r="B1028" s="3">
        <v>366690</v>
      </c>
      <c r="C1028" s="3" t="s">
        <v>849</v>
      </c>
      <c r="D1028" s="3" t="s">
        <v>151</v>
      </c>
      <c r="E1028" s="30" t="s">
        <v>61</v>
      </c>
      <c r="F1028" s="3">
        <v>366690</v>
      </c>
      <c r="G1028" s="3">
        <v>19</v>
      </c>
      <c r="H1028" s="3">
        <v>0.43</v>
      </c>
    </row>
    <row r="1029" spans="1:8" x14ac:dyDescent="0.2">
      <c r="A1029" s="3">
        <v>1026</v>
      </c>
      <c r="B1029" s="3">
        <v>367863</v>
      </c>
      <c r="C1029" s="3" t="s">
        <v>850</v>
      </c>
      <c r="D1029" s="3" t="s">
        <v>60</v>
      </c>
      <c r="E1029" s="30" t="s">
        <v>61</v>
      </c>
      <c r="F1029" s="3">
        <v>367863</v>
      </c>
      <c r="G1029" s="3">
        <v>21</v>
      </c>
      <c r="H1029" s="3">
        <v>0.67</v>
      </c>
    </row>
    <row r="1030" spans="1:8" x14ac:dyDescent="0.2">
      <c r="A1030" s="3">
        <v>1027</v>
      </c>
      <c r="B1030" s="3">
        <v>366816</v>
      </c>
      <c r="C1030" s="3" t="s">
        <v>851</v>
      </c>
      <c r="D1030" s="3" t="s">
        <v>60</v>
      </c>
      <c r="E1030" s="30" t="s">
        <v>61</v>
      </c>
      <c r="F1030" s="3">
        <v>366816</v>
      </c>
      <c r="G1030" s="3">
        <v>6</v>
      </c>
      <c r="H1030" s="3">
        <v>0.54</v>
      </c>
    </row>
    <row r="1031" spans="1:8" x14ac:dyDescent="0.2">
      <c r="A1031" s="3">
        <v>1028</v>
      </c>
      <c r="B1031" s="3">
        <v>366740</v>
      </c>
      <c r="C1031" s="3" t="s">
        <v>852</v>
      </c>
      <c r="D1031" s="3" t="s">
        <v>103</v>
      </c>
      <c r="E1031" s="30" t="s">
        <v>61</v>
      </c>
      <c r="F1031" s="3">
        <v>366740</v>
      </c>
      <c r="G1031" s="3">
        <v>25</v>
      </c>
      <c r="H1031" s="3">
        <v>0.76</v>
      </c>
    </row>
    <row r="1032" spans="1:8" x14ac:dyDescent="0.2">
      <c r="A1032" s="3">
        <v>1029</v>
      </c>
      <c r="B1032" s="3">
        <v>366753</v>
      </c>
      <c r="C1032" s="3" t="s">
        <v>853</v>
      </c>
      <c r="D1032" s="3" t="s">
        <v>103</v>
      </c>
      <c r="E1032" s="30" t="s">
        <v>61</v>
      </c>
      <c r="F1032" s="3">
        <v>366753</v>
      </c>
      <c r="G1032" s="3">
        <v>18</v>
      </c>
      <c r="H1032" s="3">
        <v>0.46</v>
      </c>
    </row>
    <row r="1033" spans="1:8" x14ac:dyDescent="0.2">
      <c r="A1033" s="3">
        <v>1030</v>
      </c>
      <c r="B1033" s="3">
        <v>366752</v>
      </c>
      <c r="C1033" s="3" t="s">
        <v>228</v>
      </c>
      <c r="D1033" s="3" t="s">
        <v>103</v>
      </c>
      <c r="E1033" s="30" t="s">
        <v>61</v>
      </c>
      <c r="F1033" s="3">
        <v>366752</v>
      </c>
      <c r="G1033" s="3">
        <v>6</v>
      </c>
      <c r="H1033" s="3">
        <v>0.55000000000000004</v>
      </c>
    </row>
    <row r="1034" spans="1:8" x14ac:dyDescent="0.2">
      <c r="A1034" s="3">
        <v>1031</v>
      </c>
      <c r="B1034" s="3">
        <v>366665</v>
      </c>
      <c r="C1034" s="3" t="s">
        <v>854</v>
      </c>
      <c r="D1034" s="3" t="s">
        <v>60</v>
      </c>
      <c r="E1034" s="30" t="s">
        <v>61</v>
      </c>
      <c r="F1034" s="3">
        <v>366665</v>
      </c>
      <c r="G1034" s="3">
        <v>24</v>
      </c>
      <c r="H1034" s="3">
        <v>0.63</v>
      </c>
    </row>
    <row r="1035" spans="1:8" x14ac:dyDescent="0.2">
      <c r="A1035" s="3">
        <v>1032</v>
      </c>
      <c r="B1035" s="3">
        <v>368051</v>
      </c>
      <c r="C1035" s="3" t="s">
        <v>378</v>
      </c>
      <c r="D1035" s="3" t="s">
        <v>82</v>
      </c>
      <c r="E1035" s="30" t="s">
        <v>61</v>
      </c>
      <c r="F1035" s="3">
        <v>368051</v>
      </c>
      <c r="G1035" s="3">
        <v>12</v>
      </c>
      <c r="H1035" s="3">
        <v>0.19</v>
      </c>
    </row>
    <row r="1036" spans="1:8" x14ac:dyDescent="0.2">
      <c r="A1036" s="3">
        <v>1033</v>
      </c>
      <c r="B1036" s="3">
        <v>368060</v>
      </c>
      <c r="C1036" s="3" t="s">
        <v>138</v>
      </c>
      <c r="D1036" s="3" t="s">
        <v>80</v>
      </c>
      <c r="E1036" s="30" t="s">
        <v>61</v>
      </c>
      <c r="F1036" s="3">
        <v>368060</v>
      </c>
      <c r="G1036" s="3">
        <v>15</v>
      </c>
      <c r="H1036" s="3">
        <v>0.31</v>
      </c>
    </row>
    <row r="1037" spans="1:8" x14ac:dyDescent="0.2">
      <c r="A1037" s="3">
        <v>1034</v>
      </c>
      <c r="B1037" s="3">
        <v>367836</v>
      </c>
      <c r="C1037" s="3" t="s">
        <v>855</v>
      </c>
      <c r="D1037" s="3" t="s">
        <v>60</v>
      </c>
      <c r="E1037" s="30" t="s">
        <v>61</v>
      </c>
      <c r="F1037" s="3">
        <v>367836</v>
      </c>
      <c r="G1037" s="3">
        <v>6</v>
      </c>
      <c r="H1037" s="3">
        <v>0.33</v>
      </c>
    </row>
    <row r="1038" spans="1:8" x14ac:dyDescent="0.2">
      <c r="A1038" s="3">
        <v>1035</v>
      </c>
      <c r="B1038" s="3">
        <v>368075</v>
      </c>
      <c r="C1038" s="3" t="s">
        <v>856</v>
      </c>
      <c r="D1038" s="3" t="s">
        <v>80</v>
      </c>
      <c r="E1038" s="30" t="s">
        <v>61</v>
      </c>
      <c r="F1038" s="3">
        <v>368075</v>
      </c>
      <c r="G1038" s="3">
        <v>11</v>
      </c>
      <c r="H1038" s="3">
        <v>0.35</v>
      </c>
    </row>
    <row r="1039" spans="1:8" x14ac:dyDescent="0.2">
      <c r="A1039" s="3">
        <v>1036</v>
      </c>
      <c r="B1039" s="3">
        <v>367665</v>
      </c>
      <c r="C1039" s="3" t="s">
        <v>857</v>
      </c>
      <c r="D1039" s="3" t="s">
        <v>80</v>
      </c>
      <c r="E1039" s="30" t="s">
        <v>61</v>
      </c>
      <c r="F1039" s="3">
        <v>367665</v>
      </c>
      <c r="G1039" s="3">
        <v>29</v>
      </c>
      <c r="H1039" s="3">
        <v>0.87</v>
      </c>
    </row>
    <row r="1040" spans="1:8" x14ac:dyDescent="0.2">
      <c r="A1040" s="3">
        <v>1037</v>
      </c>
      <c r="B1040" s="3">
        <v>348134</v>
      </c>
      <c r="C1040" s="3" t="s">
        <v>378</v>
      </c>
      <c r="D1040" s="3" t="s">
        <v>82</v>
      </c>
      <c r="E1040" s="30" t="s">
        <v>61</v>
      </c>
      <c r="F1040" s="3">
        <v>348134</v>
      </c>
      <c r="G1040" s="3">
        <v>12</v>
      </c>
      <c r="H1040" s="3">
        <v>0.77</v>
      </c>
    </row>
    <row r="1041" spans="1:8" x14ac:dyDescent="0.2">
      <c r="A1041" s="3">
        <v>1038</v>
      </c>
      <c r="B1041" s="3">
        <v>348298</v>
      </c>
      <c r="C1041" s="3" t="s">
        <v>858</v>
      </c>
      <c r="D1041" s="3" t="s">
        <v>82</v>
      </c>
      <c r="E1041" s="30" t="s">
        <v>61</v>
      </c>
      <c r="F1041" s="3">
        <v>348298</v>
      </c>
      <c r="G1041" s="3">
        <v>10</v>
      </c>
      <c r="H1041" s="3">
        <v>0.8</v>
      </c>
    </row>
    <row r="1042" spans="1:8" x14ac:dyDescent="0.2">
      <c r="A1042" s="3">
        <v>1039</v>
      </c>
      <c r="B1042" s="3">
        <v>348410</v>
      </c>
      <c r="C1042" s="3" t="s">
        <v>859</v>
      </c>
      <c r="D1042" s="3" t="s">
        <v>60</v>
      </c>
      <c r="E1042" s="30" t="s">
        <v>61</v>
      </c>
      <c r="F1042" s="3">
        <v>348410</v>
      </c>
      <c r="G1042" s="3">
        <v>21</v>
      </c>
      <c r="H1042" s="3">
        <v>0.9</v>
      </c>
    </row>
    <row r="1043" spans="1:8" x14ac:dyDescent="0.2">
      <c r="A1043" s="3">
        <v>1040</v>
      </c>
      <c r="B1043" s="3">
        <v>348563</v>
      </c>
      <c r="C1043" s="3" t="s">
        <v>400</v>
      </c>
      <c r="D1043" s="3" t="s">
        <v>103</v>
      </c>
      <c r="E1043" s="30" t="s">
        <v>61</v>
      </c>
      <c r="F1043" s="3">
        <v>348563</v>
      </c>
      <c r="G1043" s="3">
        <v>26</v>
      </c>
      <c r="H1043" s="3">
        <v>0.12</v>
      </c>
    </row>
    <row r="1044" spans="1:8" x14ac:dyDescent="0.2">
      <c r="A1044" s="3">
        <v>1041</v>
      </c>
      <c r="B1044" s="3">
        <v>362701</v>
      </c>
      <c r="C1044" s="3" t="s">
        <v>860</v>
      </c>
      <c r="D1044" s="3" t="s">
        <v>65</v>
      </c>
      <c r="E1044" s="30" t="s">
        <v>61</v>
      </c>
      <c r="F1044" s="3">
        <v>362701</v>
      </c>
      <c r="G1044" s="3">
        <v>21</v>
      </c>
      <c r="H1044" s="3">
        <v>0.88</v>
      </c>
    </row>
    <row r="1045" spans="1:8" x14ac:dyDescent="0.2">
      <c r="A1045" s="3">
        <v>1042</v>
      </c>
      <c r="B1045" s="3">
        <v>348616</v>
      </c>
      <c r="C1045" s="3" t="s">
        <v>861</v>
      </c>
      <c r="D1045" s="3" t="s">
        <v>63</v>
      </c>
      <c r="E1045" s="30" t="s">
        <v>61</v>
      </c>
      <c r="F1045" s="3">
        <v>348616</v>
      </c>
      <c r="G1045" s="3">
        <v>22</v>
      </c>
      <c r="H1045" s="3">
        <v>0.65</v>
      </c>
    </row>
    <row r="1046" spans="1:8" x14ac:dyDescent="0.2">
      <c r="A1046" s="3">
        <v>1043</v>
      </c>
      <c r="B1046" s="3">
        <v>348561</v>
      </c>
      <c r="C1046" s="3" t="s">
        <v>862</v>
      </c>
      <c r="D1046" s="3" t="s">
        <v>103</v>
      </c>
      <c r="E1046" s="30" t="s">
        <v>61</v>
      </c>
      <c r="F1046" s="3">
        <v>348561</v>
      </c>
      <c r="G1046" s="3">
        <v>23</v>
      </c>
      <c r="H1046" s="3">
        <v>0.45</v>
      </c>
    </row>
    <row r="1047" spans="1:8" x14ac:dyDescent="0.2">
      <c r="A1047" s="3">
        <v>1044</v>
      </c>
      <c r="B1047" s="3">
        <v>367817</v>
      </c>
      <c r="C1047" s="3" t="s">
        <v>863</v>
      </c>
      <c r="D1047" s="3" t="s">
        <v>60</v>
      </c>
      <c r="E1047" s="30" t="s">
        <v>61</v>
      </c>
      <c r="F1047" s="3">
        <v>367817</v>
      </c>
      <c r="G1047" s="3">
        <v>28</v>
      </c>
      <c r="H1047" s="3">
        <v>0.6</v>
      </c>
    </row>
    <row r="1048" spans="1:8" x14ac:dyDescent="0.2">
      <c r="A1048" s="3">
        <v>1045</v>
      </c>
      <c r="B1048" s="3">
        <v>348558</v>
      </c>
      <c r="C1048" s="3" t="s">
        <v>687</v>
      </c>
      <c r="D1048" s="3" t="s">
        <v>89</v>
      </c>
      <c r="E1048" s="30" t="s">
        <v>61</v>
      </c>
      <c r="F1048" s="3">
        <v>348558</v>
      </c>
      <c r="G1048" s="3">
        <v>21</v>
      </c>
      <c r="H1048" s="3">
        <v>0.43</v>
      </c>
    </row>
    <row r="1049" spans="1:8" x14ac:dyDescent="0.2">
      <c r="A1049" s="3">
        <v>1046</v>
      </c>
      <c r="B1049" s="3">
        <v>348273</v>
      </c>
      <c r="C1049" s="3" t="s">
        <v>864</v>
      </c>
      <c r="D1049" s="3" t="s">
        <v>60</v>
      </c>
      <c r="E1049" s="30" t="s">
        <v>61</v>
      </c>
      <c r="F1049" s="3">
        <v>348273</v>
      </c>
      <c r="G1049" s="3">
        <v>10</v>
      </c>
      <c r="H1049" s="3">
        <v>0.82</v>
      </c>
    </row>
    <row r="1050" spans="1:8" x14ac:dyDescent="0.2">
      <c r="A1050" s="3">
        <v>1047</v>
      </c>
      <c r="B1050" s="3">
        <v>348565</v>
      </c>
      <c r="C1050" s="3" t="s">
        <v>413</v>
      </c>
      <c r="D1050" s="3" t="s">
        <v>103</v>
      </c>
      <c r="E1050" s="30" t="s">
        <v>61</v>
      </c>
      <c r="F1050" s="3">
        <v>348565</v>
      </c>
      <c r="G1050" s="3">
        <v>21</v>
      </c>
      <c r="H1050" s="3">
        <v>0.7</v>
      </c>
    </row>
    <row r="1051" spans="1:8" x14ac:dyDescent="0.2">
      <c r="A1051" s="3">
        <v>1048</v>
      </c>
      <c r="B1051" s="3">
        <v>369600</v>
      </c>
      <c r="C1051" s="3" t="s">
        <v>83</v>
      </c>
      <c r="D1051" s="3" t="s">
        <v>82</v>
      </c>
      <c r="E1051" s="30" t="s">
        <v>61</v>
      </c>
      <c r="F1051" s="3">
        <v>369600</v>
      </c>
      <c r="G1051" s="3">
        <v>26</v>
      </c>
      <c r="H1051" s="3">
        <v>0.4</v>
      </c>
    </row>
    <row r="1052" spans="1:8" x14ac:dyDescent="0.2">
      <c r="A1052" s="3">
        <v>1049</v>
      </c>
      <c r="B1052" s="3">
        <v>369517</v>
      </c>
      <c r="C1052" s="3" t="s">
        <v>865</v>
      </c>
      <c r="D1052" s="3" t="s">
        <v>103</v>
      </c>
      <c r="E1052" s="30" t="s">
        <v>61</v>
      </c>
      <c r="F1052" s="3">
        <v>369517</v>
      </c>
      <c r="G1052" s="3">
        <v>27</v>
      </c>
      <c r="H1052" s="3">
        <v>0.8</v>
      </c>
    </row>
    <row r="1053" spans="1:8" x14ac:dyDescent="0.2">
      <c r="A1053" s="3">
        <v>1050</v>
      </c>
      <c r="B1053" s="3">
        <v>369526</v>
      </c>
      <c r="C1053" s="3" t="s">
        <v>866</v>
      </c>
      <c r="D1053" s="3" t="s">
        <v>103</v>
      </c>
      <c r="E1053" s="30" t="s">
        <v>61</v>
      </c>
      <c r="F1053" s="3">
        <v>369526</v>
      </c>
      <c r="G1053" s="3">
        <v>24</v>
      </c>
      <c r="H1053" s="3">
        <v>0.32</v>
      </c>
    </row>
    <row r="1054" spans="1:8" x14ac:dyDescent="0.2">
      <c r="A1054" s="3">
        <v>1051</v>
      </c>
      <c r="B1054" s="3">
        <v>369410</v>
      </c>
      <c r="C1054" s="3" t="s">
        <v>867</v>
      </c>
      <c r="D1054" s="3" t="s">
        <v>103</v>
      </c>
      <c r="E1054" s="30" t="s">
        <v>61</v>
      </c>
      <c r="F1054" s="3">
        <v>369410</v>
      </c>
      <c r="G1054" s="3">
        <v>10</v>
      </c>
      <c r="H1054" s="3">
        <v>0.28000000000000003</v>
      </c>
    </row>
    <row r="1055" spans="1:8" x14ac:dyDescent="0.2">
      <c r="A1055" s="3">
        <v>1052</v>
      </c>
      <c r="B1055" s="3">
        <v>369479</v>
      </c>
      <c r="C1055" s="3" t="s">
        <v>868</v>
      </c>
      <c r="D1055" s="3" t="s">
        <v>74</v>
      </c>
      <c r="E1055" s="30" t="s">
        <v>61</v>
      </c>
      <c r="F1055" s="3">
        <v>369479</v>
      </c>
      <c r="G1055" s="3">
        <v>5</v>
      </c>
      <c r="H1055" s="3">
        <v>0.87</v>
      </c>
    </row>
    <row r="1056" spans="1:8" x14ac:dyDescent="0.2">
      <c r="A1056" s="3">
        <v>1053</v>
      </c>
      <c r="B1056" s="3">
        <v>369448</v>
      </c>
      <c r="C1056" s="3" t="s">
        <v>869</v>
      </c>
      <c r="D1056" s="3" t="s">
        <v>103</v>
      </c>
      <c r="E1056" s="30" t="s">
        <v>61</v>
      </c>
      <c r="F1056" s="3">
        <v>369448</v>
      </c>
      <c r="G1056" s="3">
        <v>12</v>
      </c>
      <c r="H1056" s="3">
        <v>0.12</v>
      </c>
    </row>
    <row r="1057" spans="1:8" x14ac:dyDescent="0.2">
      <c r="A1057" s="3">
        <v>1054</v>
      </c>
      <c r="B1057" s="3">
        <v>369418</v>
      </c>
      <c r="C1057" s="3" t="s">
        <v>852</v>
      </c>
      <c r="D1057" s="3" t="s">
        <v>103</v>
      </c>
      <c r="E1057" s="30" t="s">
        <v>61</v>
      </c>
      <c r="F1057" s="3">
        <v>369418</v>
      </c>
      <c r="G1057" s="3">
        <v>13</v>
      </c>
      <c r="H1057" s="3">
        <v>0.25</v>
      </c>
    </row>
    <row r="1058" spans="1:8" x14ac:dyDescent="0.2">
      <c r="A1058" s="3">
        <v>1055</v>
      </c>
      <c r="B1058" s="3">
        <v>369660</v>
      </c>
      <c r="C1058" s="3" t="s">
        <v>870</v>
      </c>
      <c r="D1058" s="3" t="s">
        <v>60</v>
      </c>
      <c r="E1058" s="30" t="s">
        <v>61</v>
      </c>
      <c r="F1058" s="3">
        <v>369660</v>
      </c>
      <c r="G1058" s="3">
        <v>10</v>
      </c>
      <c r="H1058" s="3">
        <v>0.83</v>
      </c>
    </row>
    <row r="1059" spans="1:8" x14ac:dyDescent="0.2">
      <c r="A1059" s="3">
        <v>1056</v>
      </c>
      <c r="B1059" s="3">
        <v>362518</v>
      </c>
      <c r="C1059" s="3" t="s">
        <v>871</v>
      </c>
      <c r="D1059" s="3" t="s">
        <v>103</v>
      </c>
      <c r="E1059" s="30" t="s">
        <v>61</v>
      </c>
      <c r="F1059" s="3">
        <v>362518</v>
      </c>
      <c r="G1059" s="3">
        <v>10</v>
      </c>
      <c r="H1059" s="3">
        <v>0.39</v>
      </c>
    </row>
    <row r="1060" spans="1:8" x14ac:dyDescent="0.2">
      <c r="A1060" s="3">
        <v>1057</v>
      </c>
      <c r="B1060" s="3">
        <v>366759</v>
      </c>
      <c r="C1060" s="3" t="s">
        <v>872</v>
      </c>
      <c r="D1060" s="3" t="s">
        <v>63</v>
      </c>
      <c r="E1060" s="30" t="s">
        <v>61</v>
      </c>
      <c r="F1060" s="3">
        <v>366759</v>
      </c>
      <c r="G1060" s="3">
        <v>19</v>
      </c>
      <c r="H1060" s="3">
        <v>0.64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Temario</vt:lpstr>
      <vt:lpstr>Modelo</vt:lpstr>
      <vt:lpstr>Planif de la demanda</vt:lpstr>
      <vt:lpstr>Abastec y Compras</vt:lpstr>
      <vt:lpstr>Almacén</vt:lpstr>
      <vt:lpstr>Distribución y transportes</vt:lpstr>
      <vt:lpstr>Tablas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Chirichigno</dc:creator>
  <cp:lastModifiedBy>Flavia</cp:lastModifiedBy>
  <dcterms:created xsi:type="dcterms:W3CDTF">2018-07-12T13:32:00Z</dcterms:created>
  <dcterms:modified xsi:type="dcterms:W3CDTF">2022-06-24T21:21:29Z</dcterms:modified>
</cp:coreProperties>
</file>